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222551\Desktop\R7事前提出資料様式\R7介護事前提出資料\"/>
    </mc:Choice>
  </mc:AlternateContent>
  <xr:revisionPtr revIDLastSave="0" documentId="13_ncr:1_{1F1A8F4B-D2DE-465B-9A91-4F533B5420CA}" xr6:coauthVersionLast="47" xr6:coauthVersionMax="47" xr10:uidLastSave="{00000000-0000-0000-0000-000000000000}"/>
  <bookViews>
    <workbookView xWindow="-110" yWindow="-110" windowWidth="19420" windowHeight="10300" tabRatio="870" xr2:uid="{00000000-000D-0000-FFFF-FFFF00000000}"/>
  </bookViews>
  <sheets>
    <sheet name="表紙" sheetId="1" r:id="rId1"/>
    <sheet name="添付書類等" sheetId="53" r:id="rId2"/>
    <sheet name="1-1勤務表" sheetId="49" r:id="rId3"/>
    <sheet name="1-2シフト記号表（勤務時間帯）" sheetId="50" r:id="rId4"/>
    <sheet name="【記載例】勤務表" sheetId="46" r:id="rId5"/>
    <sheet name="【記載例】シフト記号表（勤務時間帯）" sheetId="47" r:id="rId6"/>
    <sheet name="記入方法" sheetId="51" r:id="rId7"/>
    <sheet name="プルダウン・リスト" sheetId="52" r:id="rId8"/>
    <sheet name="２苦情・事故" sheetId="38" r:id="rId9"/>
    <sheet name="３運営状況" sheetId="42" r:id="rId10"/>
    <sheet name="4基準自己点検表" sheetId="45" r:id="rId11"/>
    <sheet name="5加算自己点検表（通所介護）" sheetId="40" r:id="rId12"/>
  </sheets>
  <definedNames>
    <definedName name="【記載例】シフト記号" localSheetId="3">'1-2シフト記号表（勤務時間帯）'!$C$6:$C$35</definedName>
    <definedName name="【記載例】シフト記号">'【記載例】シフト記号表（勤務時間帯）'!$C$6:$C$35</definedName>
    <definedName name="_xlnm.Print_Area" localSheetId="4">【記載例】勤務表!$A$1:$BF$71</definedName>
    <definedName name="_xlnm.Print_Area" localSheetId="2">'1-1勤務表'!$A$1:$BF$71</definedName>
    <definedName name="_xlnm.Print_Area" localSheetId="8">'２苦情・事故'!$A$1:$AW$27</definedName>
    <definedName name="_xlnm.Print_Area" localSheetId="10">'4基準自己点検表'!$A$1:$M$280</definedName>
    <definedName name="_xlnm.Print_Area" localSheetId="11">'5加算自己点検表（通所介護）'!$A$1:$G$285</definedName>
    <definedName name="_xlnm.Print_Area" localSheetId="6">記入方法!$B$1:$P$84</definedName>
    <definedName name="_xlnm.Print_Titles" localSheetId="2">'1-1勤務表'!$1:$21</definedName>
    <definedName name="_xlnm.Print_Titles" localSheetId="10">'4基準自己点検表'!$10:$11</definedName>
    <definedName name="_xlnm.Print_Titles" localSheetId="11">'5加算自己点検表（通所介護）'!$4:$4</definedName>
    <definedName name="シフト記号表">'1-2シフト記号表（勤務時間帯）'!$C$6:$C$35</definedName>
    <definedName name="介護職員">プルダウン・リスト!$F$14:$F$26</definedName>
    <definedName name="看護職員">プルダウン・リスト!$E$14:$E$26</definedName>
    <definedName name="管理者">プルダウン・リスト!$C$14:$C$26</definedName>
    <definedName name="機能訓練指導員">プルダウン・リスト!$G$14:$G$26</definedName>
    <definedName name="職種">プルダウン・リスト!$C$13:$L$13</definedName>
    <definedName name="生活相談員">プルダウン・リスト!$D$14:$D$26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5" i="50" l="1"/>
  <c r="U25" i="50" s="1"/>
  <c r="Q25" i="50"/>
  <c r="K25" i="50"/>
  <c r="S24" i="50"/>
  <c r="U24" i="50" s="1"/>
  <c r="Q24" i="50"/>
  <c r="K24" i="50"/>
  <c r="S23" i="50"/>
  <c r="Q23" i="50"/>
  <c r="K23" i="50"/>
  <c r="S22" i="50"/>
  <c r="Q22" i="50"/>
  <c r="K22" i="50"/>
  <c r="S21" i="50"/>
  <c r="Q21" i="50"/>
  <c r="K21" i="50"/>
  <c r="S20" i="50"/>
  <c r="U20" i="50" s="1"/>
  <c r="Q20" i="50"/>
  <c r="K20" i="50"/>
  <c r="S19" i="50"/>
  <c r="Q19" i="50"/>
  <c r="K19" i="50"/>
  <c r="S18" i="50"/>
  <c r="Q18" i="50"/>
  <c r="K18" i="50"/>
  <c r="S17" i="50"/>
  <c r="Q17" i="50"/>
  <c r="K17" i="50"/>
  <c r="S16" i="50"/>
  <c r="U16" i="50" s="1"/>
  <c r="Q16" i="50"/>
  <c r="K16" i="50"/>
  <c r="S15" i="50"/>
  <c r="Q15" i="50"/>
  <c r="K15" i="50"/>
  <c r="S14" i="50"/>
  <c r="Q14" i="50"/>
  <c r="K14" i="50"/>
  <c r="S13" i="50"/>
  <c r="Q13" i="50"/>
  <c r="K13" i="50"/>
  <c r="S12" i="50"/>
  <c r="U12" i="50" s="1"/>
  <c r="Q12" i="50"/>
  <c r="K12" i="50"/>
  <c r="S11" i="50"/>
  <c r="Q11" i="50"/>
  <c r="K11" i="50"/>
  <c r="S10" i="50"/>
  <c r="Q10" i="50"/>
  <c r="K10" i="50"/>
  <c r="S9" i="50"/>
  <c r="U9" i="50" s="1"/>
  <c r="Q9" i="50"/>
  <c r="K9" i="50"/>
  <c r="S8" i="50"/>
  <c r="U8" i="50" s="1"/>
  <c r="Q8" i="50"/>
  <c r="K8" i="50"/>
  <c r="S7" i="50"/>
  <c r="Q7" i="50"/>
  <c r="K7" i="50"/>
  <c r="S6" i="50"/>
  <c r="Q6" i="50"/>
  <c r="K6" i="50"/>
  <c r="AW71" i="49"/>
  <c r="AV71" i="49"/>
  <c r="AU71" i="49"/>
  <c r="AT71" i="49"/>
  <c r="AS71" i="49"/>
  <c r="AR71" i="49"/>
  <c r="AQ71" i="49"/>
  <c r="AP71" i="49"/>
  <c r="AO71" i="49"/>
  <c r="AN71" i="49"/>
  <c r="AM71" i="49"/>
  <c r="AL71" i="49"/>
  <c r="AK71" i="49"/>
  <c r="AJ71" i="49"/>
  <c r="AI71" i="49"/>
  <c r="AH71" i="49"/>
  <c r="AG71" i="49"/>
  <c r="AF71" i="49"/>
  <c r="AE71" i="49"/>
  <c r="AD71" i="49"/>
  <c r="AC71" i="49"/>
  <c r="AB71" i="49"/>
  <c r="AA71" i="49"/>
  <c r="Z71" i="49"/>
  <c r="Y71" i="49"/>
  <c r="X71" i="49"/>
  <c r="W71" i="49"/>
  <c r="V71" i="49"/>
  <c r="U71" i="49"/>
  <c r="T71" i="49"/>
  <c r="S71" i="49"/>
  <c r="AW66" i="49"/>
  <c r="AV66" i="49"/>
  <c r="AU66" i="49"/>
  <c r="AT66" i="49"/>
  <c r="AS66" i="49"/>
  <c r="AR66" i="49"/>
  <c r="AQ66" i="49"/>
  <c r="AP66" i="49"/>
  <c r="AO66" i="49"/>
  <c r="AN66" i="49"/>
  <c r="AM66" i="49"/>
  <c r="AL66" i="49"/>
  <c r="AK66" i="49"/>
  <c r="AJ66" i="49"/>
  <c r="AI66" i="49"/>
  <c r="AH66" i="49"/>
  <c r="AG66" i="49"/>
  <c r="AF66" i="49"/>
  <c r="AE66" i="49"/>
  <c r="AD66" i="49"/>
  <c r="AC66" i="49"/>
  <c r="AB66" i="49"/>
  <c r="AA66" i="49"/>
  <c r="Z66" i="49"/>
  <c r="Y66" i="49"/>
  <c r="X66" i="49"/>
  <c r="W66" i="49"/>
  <c r="V66" i="49"/>
  <c r="U66" i="49"/>
  <c r="T66" i="49"/>
  <c r="S66" i="49"/>
  <c r="AW60" i="49"/>
  <c r="AV60" i="49"/>
  <c r="AU60" i="49"/>
  <c r="AT60" i="49"/>
  <c r="AS60" i="49"/>
  <c r="AR60" i="49"/>
  <c r="AQ60" i="49"/>
  <c r="AP60" i="49"/>
  <c r="AO60" i="49"/>
  <c r="AN60" i="49"/>
  <c r="AM60" i="49"/>
  <c r="AL60" i="49"/>
  <c r="AK60" i="49"/>
  <c r="AJ60" i="49"/>
  <c r="AI60" i="49"/>
  <c r="AH60" i="49"/>
  <c r="AG60" i="49"/>
  <c r="AF60" i="49"/>
  <c r="AE60" i="49"/>
  <c r="AD60" i="49"/>
  <c r="AC60" i="49"/>
  <c r="AB60" i="49"/>
  <c r="AA60" i="49"/>
  <c r="Z60" i="49"/>
  <c r="Y60" i="49"/>
  <c r="X60" i="49"/>
  <c r="W60" i="49"/>
  <c r="V60" i="49"/>
  <c r="U60" i="49"/>
  <c r="T60" i="49"/>
  <c r="S60" i="49"/>
  <c r="F60" i="49"/>
  <c r="AW59" i="49"/>
  <c r="AV59" i="49"/>
  <c r="AU59" i="49"/>
  <c r="AT59" i="49"/>
  <c r="AS59" i="49"/>
  <c r="AR59" i="49"/>
  <c r="AQ59" i="49"/>
  <c r="AP59" i="49"/>
  <c r="AO59" i="49"/>
  <c r="AN59" i="49"/>
  <c r="AM59" i="49"/>
  <c r="AL59" i="49"/>
  <c r="AK59" i="49"/>
  <c r="AJ59" i="49"/>
  <c r="AI59" i="49"/>
  <c r="AH59" i="49"/>
  <c r="AG59" i="49"/>
  <c r="AF59" i="49"/>
  <c r="AE59" i="49"/>
  <c r="AD59" i="49"/>
  <c r="AC59" i="49"/>
  <c r="AB59" i="49"/>
  <c r="AA59" i="49"/>
  <c r="Z59" i="49"/>
  <c r="Y59" i="49"/>
  <c r="X59" i="49"/>
  <c r="W59" i="49"/>
  <c r="V59" i="49"/>
  <c r="U59" i="49"/>
  <c r="T59" i="49"/>
  <c r="S59" i="49"/>
  <c r="AW57" i="49"/>
  <c r="AV57" i="49"/>
  <c r="AU57" i="49"/>
  <c r="AT57" i="49"/>
  <c r="AS57" i="49"/>
  <c r="AR57" i="49"/>
  <c r="AQ57" i="49"/>
  <c r="AP57" i="49"/>
  <c r="AO57" i="49"/>
  <c r="AN57" i="49"/>
  <c r="AM57" i="49"/>
  <c r="AL57" i="49"/>
  <c r="AK57" i="49"/>
  <c r="AJ57" i="49"/>
  <c r="AI57" i="49"/>
  <c r="AH57" i="49"/>
  <c r="AG57" i="49"/>
  <c r="AF57" i="49"/>
  <c r="AE57" i="49"/>
  <c r="AD57" i="49"/>
  <c r="AC57" i="49"/>
  <c r="AB57" i="49"/>
  <c r="AA57" i="49"/>
  <c r="Z57" i="49"/>
  <c r="Y57" i="49"/>
  <c r="X57" i="49"/>
  <c r="W57" i="49"/>
  <c r="V57" i="49"/>
  <c r="U57" i="49"/>
  <c r="T57" i="49"/>
  <c r="S57" i="49"/>
  <c r="F57" i="49"/>
  <c r="AW56" i="49"/>
  <c r="AV56" i="49"/>
  <c r="AU56" i="49"/>
  <c r="AT56" i="49"/>
  <c r="AS56" i="49"/>
  <c r="AR56" i="49"/>
  <c r="AQ56" i="49"/>
  <c r="AP56" i="49"/>
  <c r="AO56" i="49"/>
  <c r="AN56" i="49"/>
  <c r="AM56" i="49"/>
  <c r="AL56" i="49"/>
  <c r="AK56" i="49"/>
  <c r="AJ56" i="49"/>
  <c r="AI56" i="49"/>
  <c r="AH56" i="49"/>
  <c r="AG56" i="49"/>
  <c r="AF56" i="49"/>
  <c r="AE56" i="49"/>
  <c r="AD56" i="49"/>
  <c r="AC56" i="49"/>
  <c r="AB56" i="49"/>
  <c r="AA56" i="49"/>
  <c r="Z56" i="49"/>
  <c r="Y56" i="49"/>
  <c r="X56" i="49"/>
  <c r="W56" i="49"/>
  <c r="V56" i="49"/>
  <c r="U56" i="49"/>
  <c r="T56" i="49"/>
  <c r="S56" i="49"/>
  <c r="AW54" i="49"/>
  <c r="AV54" i="49"/>
  <c r="AU54" i="49"/>
  <c r="AT54" i="49"/>
  <c r="AS54" i="49"/>
  <c r="AR54" i="49"/>
  <c r="AQ54" i="49"/>
  <c r="AP54" i="49"/>
  <c r="AO54" i="49"/>
  <c r="AN54" i="49"/>
  <c r="AM54" i="49"/>
  <c r="AL54" i="49"/>
  <c r="AK54" i="49"/>
  <c r="AJ54" i="49"/>
  <c r="AI54" i="49"/>
  <c r="AH54" i="49"/>
  <c r="AG54" i="49"/>
  <c r="AF54" i="49"/>
  <c r="AE54" i="49"/>
  <c r="AD54" i="49"/>
  <c r="AC54" i="49"/>
  <c r="AB54" i="49"/>
  <c r="AA54" i="49"/>
  <c r="Z54" i="49"/>
  <c r="Y54" i="49"/>
  <c r="X54" i="49"/>
  <c r="W54" i="49"/>
  <c r="V54" i="49"/>
  <c r="U54" i="49"/>
  <c r="T54" i="49"/>
  <c r="S54" i="49"/>
  <c r="F54" i="49"/>
  <c r="AW53" i="49"/>
  <c r="AV53" i="49"/>
  <c r="AU53" i="49"/>
  <c r="AT53" i="49"/>
  <c r="AS53" i="49"/>
  <c r="AR53" i="49"/>
  <c r="AQ53" i="49"/>
  <c r="AP53" i="49"/>
  <c r="AO53" i="49"/>
  <c r="AN53" i="49"/>
  <c r="AM53" i="49"/>
  <c r="AL53" i="49"/>
  <c r="AK53" i="49"/>
  <c r="AJ53" i="49"/>
  <c r="AI53" i="49"/>
  <c r="AH53" i="49"/>
  <c r="AG53" i="49"/>
  <c r="AF53" i="49"/>
  <c r="AE53" i="49"/>
  <c r="AD53" i="49"/>
  <c r="AC53" i="49"/>
  <c r="AB53" i="49"/>
  <c r="AA53" i="49"/>
  <c r="Z53" i="49"/>
  <c r="Y53" i="49"/>
  <c r="X53" i="49"/>
  <c r="W53" i="49"/>
  <c r="V53" i="49"/>
  <c r="U53" i="49"/>
  <c r="T53" i="49"/>
  <c r="S53" i="49"/>
  <c r="AW51" i="49"/>
  <c r="AV51" i="49"/>
  <c r="AU51" i="49"/>
  <c r="AT51" i="49"/>
  <c r="AS51" i="49"/>
  <c r="AR51" i="49"/>
  <c r="AQ51" i="49"/>
  <c r="AP51" i="49"/>
  <c r="AO51" i="49"/>
  <c r="AN51" i="49"/>
  <c r="AM51" i="49"/>
  <c r="AL51" i="49"/>
  <c r="AK51" i="49"/>
  <c r="AJ51" i="49"/>
  <c r="AI51" i="49"/>
  <c r="AH51" i="49"/>
  <c r="AG51" i="49"/>
  <c r="AF51" i="49"/>
  <c r="AE51" i="49"/>
  <c r="AD51" i="49"/>
  <c r="AC51" i="49"/>
  <c r="AB51" i="49"/>
  <c r="AA51" i="49"/>
  <c r="Z51" i="49"/>
  <c r="Y51" i="49"/>
  <c r="X51" i="49"/>
  <c r="W51" i="49"/>
  <c r="V51" i="49"/>
  <c r="U51" i="49"/>
  <c r="T51" i="49"/>
  <c r="S51" i="49"/>
  <c r="F51" i="49"/>
  <c r="AW50" i="49"/>
  <c r="AV50" i="49"/>
  <c r="AU50" i="49"/>
  <c r="AT50" i="49"/>
  <c r="AS50" i="49"/>
  <c r="AR50" i="49"/>
  <c r="AQ50" i="49"/>
  <c r="AP50" i="49"/>
  <c r="AO50" i="49"/>
  <c r="AN50" i="49"/>
  <c r="AM50" i="49"/>
  <c r="AL50" i="49"/>
  <c r="AK50" i="49"/>
  <c r="AJ50" i="49"/>
  <c r="AI50" i="49"/>
  <c r="AH50" i="49"/>
  <c r="AG50" i="49"/>
  <c r="AF50" i="49"/>
  <c r="AE50" i="49"/>
  <c r="AD50" i="49"/>
  <c r="AC50" i="49"/>
  <c r="AB50" i="49"/>
  <c r="AA50" i="49"/>
  <c r="Z50" i="49"/>
  <c r="Y50" i="49"/>
  <c r="X50" i="49"/>
  <c r="W50" i="49"/>
  <c r="V50" i="49"/>
  <c r="U50" i="49"/>
  <c r="T50" i="49"/>
  <c r="S50" i="49"/>
  <c r="AW48" i="49"/>
  <c r="AV48" i="49"/>
  <c r="AU48" i="49"/>
  <c r="AT48" i="49"/>
  <c r="AS48" i="49"/>
  <c r="AR48" i="49"/>
  <c r="AQ48" i="49"/>
  <c r="AP48" i="49"/>
  <c r="AO48" i="49"/>
  <c r="AN48" i="49"/>
  <c r="AM48" i="49"/>
  <c r="AL48" i="49"/>
  <c r="AK48" i="49"/>
  <c r="AJ48" i="49"/>
  <c r="AI48" i="49"/>
  <c r="AH48" i="49"/>
  <c r="AG48" i="49"/>
  <c r="AF48" i="49"/>
  <c r="AE48" i="49"/>
  <c r="AD48" i="49"/>
  <c r="AC48" i="49"/>
  <c r="AB48" i="49"/>
  <c r="AA48" i="49"/>
  <c r="Z48" i="49"/>
  <c r="Y48" i="49"/>
  <c r="X48" i="49"/>
  <c r="W48" i="49"/>
  <c r="V48" i="49"/>
  <c r="U48" i="49"/>
  <c r="T48" i="49"/>
  <c r="S48" i="49"/>
  <c r="F48" i="49"/>
  <c r="AW47" i="49"/>
  <c r="AV47" i="49"/>
  <c r="AU47" i="49"/>
  <c r="AT47" i="49"/>
  <c r="AS47" i="49"/>
  <c r="AR47" i="49"/>
  <c r="AQ47" i="49"/>
  <c r="AP47" i="49"/>
  <c r="AO47" i="49"/>
  <c r="AN47" i="49"/>
  <c r="AM47" i="49"/>
  <c r="AL47" i="49"/>
  <c r="AK47" i="49"/>
  <c r="AJ47" i="49"/>
  <c r="AI47" i="49"/>
  <c r="AH47" i="49"/>
  <c r="AG47" i="49"/>
  <c r="AF47" i="49"/>
  <c r="AE47" i="49"/>
  <c r="AD47" i="49"/>
  <c r="AC47" i="49"/>
  <c r="AB47" i="49"/>
  <c r="AA47" i="49"/>
  <c r="Z47" i="49"/>
  <c r="Y47" i="49"/>
  <c r="X47" i="49"/>
  <c r="W47" i="49"/>
  <c r="V47" i="49"/>
  <c r="U47" i="49"/>
  <c r="T47" i="49"/>
  <c r="S47" i="49"/>
  <c r="AW45" i="49"/>
  <c r="AV45" i="49"/>
  <c r="AU45" i="49"/>
  <c r="AT45" i="49"/>
  <c r="AS45" i="49"/>
  <c r="AR45" i="49"/>
  <c r="AQ45" i="49"/>
  <c r="AP45" i="49"/>
  <c r="AO45" i="49"/>
  <c r="AN45" i="49"/>
  <c r="AM45" i="49"/>
  <c r="AL45" i="49"/>
  <c r="AK45" i="49"/>
  <c r="AJ45" i="49"/>
  <c r="AI45" i="49"/>
  <c r="AH45" i="49"/>
  <c r="AG45" i="49"/>
  <c r="AF45" i="49"/>
  <c r="AE45" i="49"/>
  <c r="AD45" i="49"/>
  <c r="AC45" i="49"/>
  <c r="AB45" i="49"/>
  <c r="AA45" i="49"/>
  <c r="Z45" i="49"/>
  <c r="Y45" i="49"/>
  <c r="X45" i="49"/>
  <c r="W45" i="49"/>
  <c r="V45" i="49"/>
  <c r="U45" i="49"/>
  <c r="T45" i="49"/>
  <c r="S45" i="49"/>
  <c r="F45" i="49"/>
  <c r="AW44" i="49"/>
  <c r="AV44" i="49"/>
  <c r="AU44" i="49"/>
  <c r="AT44" i="49"/>
  <c r="AS44" i="49"/>
  <c r="AR44" i="49"/>
  <c r="AQ44" i="49"/>
  <c r="AP44" i="49"/>
  <c r="AO44" i="49"/>
  <c r="AN44" i="49"/>
  <c r="AM44" i="49"/>
  <c r="AL44" i="49"/>
  <c r="AK44" i="49"/>
  <c r="AJ44" i="49"/>
  <c r="AI44" i="49"/>
  <c r="AH44" i="49"/>
  <c r="AG44" i="49"/>
  <c r="AF44" i="49"/>
  <c r="AE44" i="49"/>
  <c r="AD44" i="49"/>
  <c r="AC44" i="49"/>
  <c r="AB44" i="49"/>
  <c r="AA44" i="49"/>
  <c r="Z44" i="49"/>
  <c r="Y44" i="49"/>
  <c r="X44" i="49"/>
  <c r="W44" i="49"/>
  <c r="V44" i="49"/>
  <c r="U44" i="49"/>
  <c r="T44" i="49"/>
  <c r="S44" i="49"/>
  <c r="AW42" i="49"/>
  <c r="AV42" i="49"/>
  <c r="AU42" i="49"/>
  <c r="AT42" i="49"/>
  <c r="AS42" i="49"/>
  <c r="AR42" i="49"/>
  <c r="AQ42" i="49"/>
  <c r="AP42" i="49"/>
  <c r="AO42" i="49"/>
  <c r="AN42" i="49"/>
  <c r="AM42" i="49"/>
  <c r="AL42" i="49"/>
  <c r="AK42" i="49"/>
  <c r="AJ42" i="49"/>
  <c r="AI42" i="49"/>
  <c r="AH42" i="49"/>
  <c r="AG42" i="49"/>
  <c r="AF42" i="49"/>
  <c r="AE42" i="49"/>
  <c r="AD42" i="49"/>
  <c r="AC42" i="49"/>
  <c r="AB42" i="49"/>
  <c r="AA42" i="49"/>
  <c r="Z42" i="49"/>
  <c r="Y42" i="49"/>
  <c r="X42" i="49"/>
  <c r="W42" i="49"/>
  <c r="V42" i="49"/>
  <c r="U42" i="49"/>
  <c r="T42" i="49"/>
  <c r="S42" i="49"/>
  <c r="F42" i="49"/>
  <c r="AW41" i="49"/>
  <c r="AV41" i="49"/>
  <c r="AU41" i="49"/>
  <c r="AT41" i="49"/>
  <c r="AS41" i="49"/>
  <c r="AR41" i="49"/>
  <c r="AQ41" i="49"/>
  <c r="AP41" i="49"/>
  <c r="AO41" i="49"/>
  <c r="AN41" i="49"/>
  <c r="AM41" i="49"/>
  <c r="AL41" i="49"/>
  <c r="AK41" i="49"/>
  <c r="AJ41" i="49"/>
  <c r="AI41" i="49"/>
  <c r="AH41" i="49"/>
  <c r="AG41" i="49"/>
  <c r="AF41" i="49"/>
  <c r="AE41" i="49"/>
  <c r="AD41" i="49"/>
  <c r="AC41" i="49"/>
  <c r="AB41" i="49"/>
  <c r="AA41" i="49"/>
  <c r="Z41" i="49"/>
  <c r="Y41" i="49"/>
  <c r="X41" i="49"/>
  <c r="W41" i="49"/>
  <c r="V41" i="49"/>
  <c r="U41" i="49"/>
  <c r="T41" i="49"/>
  <c r="S41" i="49"/>
  <c r="AW39" i="49"/>
  <c r="AV39" i="49"/>
  <c r="AU39" i="49"/>
  <c r="AT39" i="49"/>
  <c r="AS39" i="49"/>
  <c r="AR39" i="49"/>
  <c r="AQ39" i="49"/>
  <c r="AP39" i="49"/>
  <c r="AO39" i="49"/>
  <c r="AN39" i="49"/>
  <c r="AM39" i="49"/>
  <c r="AL39" i="49"/>
  <c r="AK39" i="49"/>
  <c r="AJ39" i="49"/>
  <c r="AI39" i="49"/>
  <c r="AH39" i="49"/>
  <c r="AG39" i="49"/>
  <c r="AF39" i="49"/>
  <c r="AE39" i="49"/>
  <c r="AD39" i="49"/>
  <c r="AC39" i="49"/>
  <c r="AB39" i="49"/>
  <c r="AA39" i="49"/>
  <c r="Z39" i="49"/>
  <c r="Y39" i="49"/>
  <c r="X39" i="49"/>
  <c r="W39" i="49"/>
  <c r="V39" i="49"/>
  <c r="U39" i="49"/>
  <c r="T39" i="49"/>
  <c r="S39" i="49"/>
  <c r="F39" i="49"/>
  <c r="AW38" i="49"/>
  <c r="AV38" i="49"/>
  <c r="AU38" i="49"/>
  <c r="AT38" i="49"/>
  <c r="AS38" i="49"/>
  <c r="AR38" i="49"/>
  <c r="AQ38" i="49"/>
  <c r="AP38" i="49"/>
  <c r="AO38" i="49"/>
  <c r="AN38" i="49"/>
  <c r="AM38" i="49"/>
  <c r="AL38" i="49"/>
  <c r="AK38" i="49"/>
  <c r="AJ38" i="49"/>
  <c r="AI38" i="49"/>
  <c r="AH38" i="49"/>
  <c r="AG38" i="49"/>
  <c r="AF38" i="49"/>
  <c r="AE38" i="49"/>
  <c r="AD38" i="49"/>
  <c r="AC38" i="49"/>
  <c r="AB38" i="49"/>
  <c r="AA38" i="49"/>
  <c r="Z38" i="49"/>
  <c r="Y38" i="49"/>
  <c r="X38" i="49"/>
  <c r="W38" i="49"/>
  <c r="V38" i="49"/>
  <c r="U38" i="49"/>
  <c r="T38" i="49"/>
  <c r="S38" i="49"/>
  <c r="AW36" i="49"/>
  <c r="AV36" i="49"/>
  <c r="AU36" i="49"/>
  <c r="AT36" i="49"/>
  <c r="AS36" i="49"/>
  <c r="AR36" i="49"/>
  <c r="AQ36" i="49"/>
  <c r="AP36" i="49"/>
  <c r="AO36" i="49"/>
  <c r="AN36" i="49"/>
  <c r="AM36" i="49"/>
  <c r="AL36" i="49"/>
  <c r="AK36" i="49"/>
  <c r="AJ36" i="49"/>
  <c r="AI36" i="49"/>
  <c r="AH36" i="49"/>
  <c r="AG36" i="49"/>
  <c r="AF36" i="49"/>
  <c r="AE36" i="49"/>
  <c r="AD36" i="49"/>
  <c r="AC36" i="49"/>
  <c r="AB36" i="49"/>
  <c r="AA36" i="49"/>
  <c r="Z36" i="49"/>
  <c r="Y36" i="49"/>
  <c r="X36" i="49"/>
  <c r="W36" i="49"/>
  <c r="V36" i="49"/>
  <c r="U36" i="49"/>
  <c r="T36" i="49"/>
  <c r="S36" i="49"/>
  <c r="F36" i="49"/>
  <c r="AW35" i="49"/>
  <c r="AV35" i="49"/>
  <c r="AU35" i="49"/>
  <c r="AT35" i="49"/>
  <c r="AS35" i="49"/>
  <c r="AR35" i="49"/>
  <c r="AQ35" i="49"/>
  <c r="AP35" i="49"/>
  <c r="AO35" i="49"/>
  <c r="AN35" i="49"/>
  <c r="AM35" i="49"/>
  <c r="AL35" i="49"/>
  <c r="AK35" i="49"/>
  <c r="AJ35" i="49"/>
  <c r="AI35" i="49"/>
  <c r="AH35" i="49"/>
  <c r="AG35" i="49"/>
  <c r="AF35" i="49"/>
  <c r="AE35" i="49"/>
  <c r="AD35" i="49"/>
  <c r="AC35" i="49"/>
  <c r="AB35" i="49"/>
  <c r="AA35" i="49"/>
  <c r="Z35" i="49"/>
  <c r="Y35" i="49"/>
  <c r="X35" i="49"/>
  <c r="W35" i="49"/>
  <c r="V35" i="49"/>
  <c r="U35" i="49"/>
  <c r="T35" i="49"/>
  <c r="S35" i="49"/>
  <c r="B34" i="49"/>
  <c r="B37" i="49" s="1"/>
  <c r="B40" i="49" s="1"/>
  <c r="B43" i="49" s="1"/>
  <c r="B46" i="49" s="1"/>
  <c r="B49" i="49" s="1"/>
  <c r="B52" i="49" s="1"/>
  <c r="B55" i="49" s="1"/>
  <c r="B58" i="49" s="1"/>
  <c r="AW33" i="49"/>
  <c r="AV33" i="49"/>
  <c r="AU33" i="49"/>
  <c r="AT33" i="49"/>
  <c r="AS33" i="49"/>
  <c r="AR33" i="49"/>
  <c r="AQ33" i="49"/>
  <c r="AP33" i="49"/>
  <c r="AO33" i="49"/>
  <c r="AN33" i="49"/>
  <c r="AM33" i="49"/>
  <c r="AL33" i="49"/>
  <c r="AK33" i="49"/>
  <c r="AJ33" i="49"/>
  <c r="AI33" i="49"/>
  <c r="AH33" i="49"/>
  <c r="AG33" i="49"/>
  <c r="AF33" i="49"/>
  <c r="AE33" i="49"/>
  <c r="AD33" i="49"/>
  <c r="AC33" i="49"/>
  <c r="AB33" i="49"/>
  <c r="AA33" i="49"/>
  <c r="Z33" i="49"/>
  <c r="Y33" i="49"/>
  <c r="X33" i="49"/>
  <c r="W33" i="49"/>
  <c r="V33" i="49"/>
  <c r="U33" i="49"/>
  <c r="T33" i="49"/>
  <c r="S33" i="49"/>
  <c r="F33" i="49"/>
  <c r="AK62" i="49" s="1"/>
  <c r="AW32" i="49"/>
  <c r="AV32" i="49"/>
  <c r="AU32" i="49"/>
  <c r="AT32" i="49"/>
  <c r="AS32" i="49"/>
  <c r="AR32" i="49"/>
  <c r="AQ32" i="49"/>
  <c r="AP32" i="49"/>
  <c r="AO32" i="49"/>
  <c r="AN32" i="49"/>
  <c r="AM32" i="49"/>
  <c r="AL32" i="49"/>
  <c r="AK32" i="49"/>
  <c r="AJ32" i="49"/>
  <c r="AI32" i="49"/>
  <c r="AH32" i="49"/>
  <c r="AG32" i="49"/>
  <c r="AF32" i="49"/>
  <c r="AE32" i="49"/>
  <c r="AD32" i="49"/>
  <c r="AC32" i="49"/>
  <c r="AB32" i="49"/>
  <c r="AA32" i="49"/>
  <c r="Z32" i="49"/>
  <c r="Y32" i="49"/>
  <c r="X32" i="49"/>
  <c r="W32" i="49"/>
  <c r="V32" i="49"/>
  <c r="U32" i="49"/>
  <c r="T32" i="49"/>
  <c r="S32" i="49"/>
  <c r="AW30" i="49"/>
  <c r="AV30" i="49"/>
  <c r="AU30" i="49"/>
  <c r="AT30" i="49"/>
  <c r="AS30" i="49"/>
  <c r="AR30" i="49"/>
  <c r="AQ30" i="49"/>
  <c r="AP30" i="49"/>
  <c r="AO30" i="49"/>
  <c r="AN30" i="49"/>
  <c r="AM30" i="49"/>
  <c r="AL30" i="49"/>
  <c r="AK30" i="49"/>
  <c r="AJ30" i="49"/>
  <c r="AI30" i="49"/>
  <c r="AH30" i="49"/>
  <c r="AG30" i="49"/>
  <c r="AF30" i="49"/>
  <c r="AE30" i="49"/>
  <c r="AD30" i="49"/>
  <c r="AC30" i="49"/>
  <c r="AB30" i="49"/>
  <c r="AA30" i="49"/>
  <c r="Z30" i="49"/>
  <c r="Y30" i="49"/>
  <c r="X30" i="49"/>
  <c r="W30" i="49"/>
  <c r="V30" i="49"/>
  <c r="U30" i="49"/>
  <c r="T30" i="49"/>
  <c r="S30" i="49"/>
  <c r="F30" i="49"/>
  <c r="AW29" i="49"/>
  <c r="AV29" i="49"/>
  <c r="AU29" i="49"/>
  <c r="AT29" i="49"/>
  <c r="AS29" i="49"/>
  <c r="AR29" i="49"/>
  <c r="AQ29" i="49"/>
  <c r="AP29" i="49"/>
  <c r="AO29" i="49"/>
  <c r="AN29" i="49"/>
  <c r="AM29" i="49"/>
  <c r="AL29" i="49"/>
  <c r="AK29" i="49"/>
  <c r="AJ29" i="49"/>
  <c r="AI29" i="49"/>
  <c r="AH29" i="49"/>
  <c r="AG29" i="49"/>
  <c r="AF29" i="49"/>
  <c r="AE29" i="49"/>
  <c r="AD29" i="49"/>
  <c r="AC29" i="49"/>
  <c r="AB29" i="49"/>
  <c r="AA29" i="49"/>
  <c r="Z29" i="49"/>
  <c r="Y29" i="49"/>
  <c r="X29" i="49"/>
  <c r="W29" i="49"/>
  <c r="V29" i="49"/>
  <c r="U29" i="49"/>
  <c r="T29" i="49"/>
  <c r="S29" i="49"/>
  <c r="AW27" i="49"/>
  <c r="AV27" i="49"/>
  <c r="AU27" i="49"/>
  <c r="AT27" i="49"/>
  <c r="AS27" i="49"/>
  <c r="AR27" i="49"/>
  <c r="AQ27" i="49"/>
  <c r="AP27" i="49"/>
  <c r="AO27" i="49"/>
  <c r="AN27" i="49"/>
  <c r="AM27" i="49"/>
  <c r="AL27" i="49"/>
  <c r="AK27" i="49"/>
  <c r="AJ27" i="49"/>
  <c r="AI27" i="49"/>
  <c r="AH27" i="49"/>
  <c r="AG27" i="49"/>
  <c r="AF27" i="49"/>
  <c r="AE27" i="49"/>
  <c r="AD27" i="49"/>
  <c r="AC27" i="49"/>
  <c r="AB27" i="49"/>
  <c r="AA27" i="49"/>
  <c r="Z27" i="49"/>
  <c r="Y27" i="49"/>
  <c r="X27" i="49"/>
  <c r="W27" i="49"/>
  <c r="V27" i="49"/>
  <c r="U27" i="49"/>
  <c r="T27" i="49"/>
  <c r="S27" i="49"/>
  <c r="F27" i="49"/>
  <c r="AW26" i="49"/>
  <c r="AV26" i="49"/>
  <c r="AU26" i="49"/>
  <c r="AT26" i="49"/>
  <c r="AS26" i="49"/>
  <c r="AR26" i="49"/>
  <c r="AQ26" i="49"/>
  <c r="AP26" i="49"/>
  <c r="AO26" i="49"/>
  <c r="AN26" i="49"/>
  <c r="AM26" i="49"/>
  <c r="AL26" i="49"/>
  <c r="AK26" i="49"/>
  <c r="AJ26" i="49"/>
  <c r="AI26" i="49"/>
  <c r="AH26" i="49"/>
  <c r="AG26" i="49"/>
  <c r="AF26" i="49"/>
  <c r="AE26" i="49"/>
  <c r="AD26" i="49"/>
  <c r="AC26" i="49"/>
  <c r="AB26" i="49"/>
  <c r="AA26" i="49"/>
  <c r="Z26" i="49"/>
  <c r="Y26" i="49"/>
  <c r="X26" i="49"/>
  <c r="W26" i="49"/>
  <c r="V26" i="49"/>
  <c r="U26" i="49"/>
  <c r="T26" i="49"/>
  <c r="S26" i="49"/>
  <c r="B25" i="49"/>
  <c r="B28" i="49" s="1"/>
  <c r="B31" i="49" s="1"/>
  <c r="AW24" i="49"/>
  <c r="AV24" i="49"/>
  <c r="AU24" i="49"/>
  <c r="AT24" i="49"/>
  <c r="AS24" i="49"/>
  <c r="AR24" i="49"/>
  <c r="AQ24" i="49"/>
  <c r="AP24" i="49"/>
  <c r="AO24" i="49"/>
  <c r="AN24" i="49"/>
  <c r="AM24" i="49"/>
  <c r="AL24" i="49"/>
  <c r="AK24" i="49"/>
  <c r="AJ24" i="49"/>
  <c r="AI24" i="49"/>
  <c r="AH24" i="49"/>
  <c r="AG24" i="49"/>
  <c r="AF24" i="49"/>
  <c r="AE24" i="49"/>
  <c r="AD24" i="49"/>
  <c r="AC24" i="49"/>
  <c r="AB24" i="49"/>
  <c r="AA24" i="49"/>
  <c r="Z24" i="49"/>
  <c r="Y24" i="49"/>
  <c r="X24" i="49"/>
  <c r="W24" i="49"/>
  <c r="V24" i="49"/>
  <c r="U24" i="49"/>
  <c r="T24" i="49"/>
  <c r="S24" i="49"/>
  <c r="AW23" i="49"/>
  <c r="AV23" i="49"/>
  <c r="AU23" i="49"/>
  <c r="AT23" i="49"/>
  <c r="AS23" i="49"/>
  <c r="AR23" i="49"/>
  <c r="AQ23" i="49"/>
  <c r="AP23" i="49"/>
  <c r="AO23" i="49"/>
  <c r="AN23" i="49"/>
  <c r="AM23" i="49"/>
  <c r="AL23" i="49"/>
  <c r="AK23" i="49"/>
  <c r="AJ23" i="49"/>
  <c r="AI23" i="49"/>
  <c r="AH23" i="49"/>
  <c r="AG23" i="49"/>
  <c r="AF23" i="49"/>
  <c r="AE23" i="49"/>
  <c r="AD23" i="49"/>
  <c r="AC23" i="49"/>
  <c r="AB23" i="49"/>
  <c r="AA23" i="49"/>
  <c r="Z23" i="49"/>
  <c r="Y23" i="49"/>
  <c r="X23" i="49"/>
  <c r="W23" i="49"/>
  <c r="V23" i="49"/>
  <c r="U23" i="49"/>
  <c r="T23" i="49"/>
  <c r="S23" i="49"/>
  <c r="AW19" i="49"/>
  <c r="AW20" i="49" s="1"/>
  <c r="AW21" i="49" s="1"/>
  <c r="AV19" i="49"/>
  <c r="AV20" i="49" s="1"/>
  <c r="AV21" i="49" s="1"/>
  <c r="AU19" i="49"/>
  <c r="AU20" i="49" s="1"/>
  <c r="AU21" i="49" s="1"/>
  <c r="AX17" i="49"/>
  <c r="BC14" i="49"/>
  <c r="AC2" i="49"/>
  <c r="AS20" i="49" s="1"/>
  <c r="AS21" i="49" s="1"/>
  <c r="S25" i="47"/>
  <c r="Q25" i="47"/>
  <c r="K25" i="47"/>
  <c r="S24" i="47"/>
  <c r="Q24" i="47"/>
  <c r="K24" i="47"/>
  <c r="S23" i="47"/>
  <c r="U23" i="47" s="1"/>
  <c r="Q23" i="47"/>
  <c r="K23" i="47"/>
  <c r="S22" i="47"/>
  <c r="Q22" i="47"/>
  <c r="K22" i="47"/>
  <c r="S21" i="47"/>
  <c r="Q21" i="47"/>
  <c r="K21" i="47"/>
  <c r="S20" i="47"/>
  <c r="Q20" i="47"/>
  <c r="K20" i="47"/>
  <c r="S19" i="47"/>
  <c r="U19" i="47" s="1"/>
  <c r="Q19" i="47"/>
  <c r="K19" i="47"/>
  <c r="S18" i="47"/>
  <c r="Q18" i="47"/>
  <c r="K18" i="47"/>
  <c r="S17" i="47"/>
  <c r="Q17" i="47"/>
  <c r="K17" i="47"/>
  <c r="S16" i="47"/>
  <c r="Q16" i="47"/>
  <c r="K16" i="47"/>
  <c r="S15" i="47"/>
  <c r="U15" i="47" s="1"/>
  <c r="Q15" i="47"/>
  <c r="K15" i="47"/>
  <c r="S14" i="47"/>
  <c r="Q14" i="47"/>
  <c r="K14" i="47"/>
  <c r="S13" i="47"/>
  <c r="Q13" i="47"/>
  <c r="K13" i="47"/>
  <c r="S12" i="47"/>
  <c r="Q12" i="47"/>
  <c r="K12" i="47"/>
  <c r="S11" i="47"/>
  <c r="U11" i="47" s="1"/>
  <c r="Q11" i="47"/>
  <c r="K11" i="47"/>
  <c r="S10" i="47"/>
  <c r="Q10" i="47"/>
  <c r="K10" i="47"/>
  <c r="S9" i="47"/>
  <c r="Q9" i="47"/>
  <c r="K9" i="47"/>
  <c r="S8" i="47"/>
  <c r="Q8" i="47"/>
  <c r="K8" i="47"/>
  <c r="S7" i="47"/>
  <c r="U7" i="47" s="1"/>
  <c r="Q7" i="47"/>
  <c r="K7" i="47"/>
  <c r="S6" i="47"/>
  <c r="Q6" i="47"/>
  <c r="K6" i="47"/>
  <c r="AW71" i="46"/>
  <c r="AV71" i="46"/>
  <c r="AU71" i="46"/>
  <c r="AT71" i="46"/>
  <c r="AS71" i="46"/>
  <c r="AR71" i="46"/>
  <c r="AQ71" i="46"/>
  <c r="AP71" i="46"/>
  <c r="AO71" i="46"/>
  <c r="AN71" i="46"/>
  <c r="AM71" i="46"/>
  <c r="AL71" i="46"/>
  <c r="AK71" i="46"/>
  <c r="AJ71" i="46"/>
  <c r="AI71" i="46"/>
  <c r="AH71" i="46"/>
  <c r="AG71" i="46"/>
  <c r="AF71" i="46"/>
  <c r="AE71" i="46"/>
  <c r="AD71" i="46"/>
  <c r="AC71" i="46"/>
  <c r="AB71" i="46"/>
  <c r="AA71" i="46"/>
  <c r="Z71" i="46"/>
  <c r="Y71" i="46"/>
  <c r="X71" i="46"/>
  <c r="W71" i="46"/>
  <c r="V71" i="46"/>
  <c r="U71" i="46"/>
  <c r="T71" i="46"/>
  <c r="S71" i="46"/>
  <c r="AW66" i="46"/>
  <c r="AV66" i="46"/>
  <c r="AU66" i="46"/>
  <c r="AT66" i="46"/>
  <c r="AS66" i="46"/>
  <c r="AR66" i="46"/>
  <c r="AQ66" i="46"/>
  <c r="AP66" i="46"/>
  <c r="AO66" i="46"/>
  <c r="AN66" i="46"/>
  <c r="AM66" i="46"/>
  <c r="AL66" i="46"/>
  <c r="AK66" i="46"/>
  <c r="AJ66" i="46"/>
  <c r="AI66" i="46"/>
  <c r="AH66" i="46"/>
  <c r="AG66" i="46"/>
  <c r="AF66" i="46"/>
  <c r="AE66" i="46"/>
  <c r="AD66" i="46"/>
  <c r="AC66" i="46"/>
  <c r="AB66" i="46"/>
  <c r="AA66" i="46"/>
  <c r="Z66" i="46"/>
  <c r="Y66" i="46"/>
  <c r="X66" i="46"/>
  <c r="W66" i="46"/>
  <c r="V66" i="46"/>
  <c r="U66" i="46"/>
  <c r="T66" i="46"/>
  <c r="S66" i="46"/>
  <c r="AW60" i="46"/>
  <c r="AV60" i="46"/>
  <c r="AU60" i="46"/>
  <c r="AT60" i="46"/>
  <c r="AS60" i="46"/>
  <c r="AR60" i="46"/>
  <c r="AQ60" i="46"/>
  <c r="AP60" i="46"/>
  <c r="AO60" i="46"/>
  <c r="AN60" i="46"/>
  <c r="AM60" i="46"/>
  <c r="AL60" i="46"/>
  <c r="AK60" i="46"/>
  <c r="AJ60" i="46"/>
  <c r="AI60" i="46"/>
  <c r="AH60" i="46"/>
  <c r="AG60" i="46"/>
  <c r="AF60" i="46"/>
  <c r="AE60" i="46"/>
  <c r="AD60" i="46"/>
  <c r="AC60" i="46"/>
  <c r="AB60" i="46"/>
  <c r="AA60" i="46"/>
  <c r="Z60" i="46"/>
  <c r="Y60" i="46"/>
  <c r="X60" i="46"/>
  <c r="W60" i="46"/>
  <c r="V60" i="46"/>
  <c r="U60" i="46"/>
  <c r="T60" i="46"/>
  <c r="S60" i="46"/>
  <c r="F60" i="46"/>
  <c r="AW59" i="46"/>
  <c r="AV59" i="46"/>
  <c r="AU59" i="46"/>
  <c r="AT59" i="46"/>
  <c r="AS59" i="46"/>
  <c r="AR59" i="46"/>
  <c r="AQ59" i="46"/>
  <c r="AP59" i="46"/>
  <c r="AO59" i="46"/>
  <c r="AN59" i="46"/>
  <c r="AM59" i="46"/>
  <c r="AL59" i="46"/>
  <c r="AK59" i="46"/>
  <c r="AJ59" i="46"/>
  <c r="AI59" i="46"/>
  <c r="AH59" i="46"/>
  <c r="AG59" i="46"/>
  <c r="AF59" i="46"/>
  <c r="AE59" i="46"/>
  <c r="AD59" i="46"/>
  <c r="AC59" i="46"/>
  <c r="AB59" i="46"/>
  <c r="AA59" i="46"/>
  <c r="Z59" i="46"/>
  <c r="Y59" i="46"/>
  <c r="X59" i="46"/>
  <c r="W59" i="46"/>
  <c r="V59" i="46"/>
  <c r="U59" i="46"/>
  <c r="T59" i="46"/>
  <c r="S59" i="46"/>
  <c r="AW57" i="46"/>
  <c r="AV57" i="46"/>
  <c r="AU57" i="46"/>
  <c r="AT57" i="46"/>
  <c r="AS57" i="46"/>
  <c r="AR57" i="46"/>
  <c r="AQ57" i="46"/>
  <c r="AP57" i="46"/>
  <c r="AO57" i="46"/>
  <c r="AN57" i="46"/>
  <c r="AM57" i="46"/>
  <c r="AL57" i="46"/>
  <c r="AK57" i="46"/>
  <c r="AJ57" i="46"/>
  <c r="AI57" i="46"/>
  <c r="AH57" i="46"/>
  <c r="AG57" i="46"/>
  <c r="AF57" i="46"/>
  <c r="AE57" i="46"/>
  <c r="AD57" i="46"/>
  <c r="AC57" i="46"/>
  <c r="AB57" i="46"/>
  <c r="AA57" i="46"/>
  <c r="Z57" i="46"/>
  <c r="Y57" i="46"/>
  <c r="X57" i="46"/>
  <c r="W57" i="46"/>
  <c r="V57" i="46"/>
  <c r="U57" i="46"/>
  <c r="T57" i="46"/>
  <c r="S57" i="46"/>
  <c r="F57" i="46"/>
  <c r="AW56" i="46"/>
  <c r="AV56" i="46"/>
  <c r="AU56" i="46"/>
  <c r="AT56" i="46"/>
  <c r="AS56" i="46"/>
  <c r="AR56" i="46"/>
  <c r="AQ56" i="46"/>
  <c r="AP56" i="46"/>
  <c r="AO56" i="46"/>
  <c r="AN56" i="46"/>
  <c r="AM56" i="46"/>
  <c r="AL56" i="46"/>
  <c r="AK56" i="46"/>
  <c r="AJ56" i="46"/>
  <c r="AI56" i="46"/>
  <c r="AH56" i="46"/>
  <c r="AG56" i="46"/>
  <c r="AF56" i="46"/>
  <c r="AE56" i="46"/>
  <c r="AD56" i="46"/>
  <c r="AC56" i="46"/>
  <c r="AB56" i="46"/>
  <c r="AA56" i="46"/>
  <c r="Z56" i="46"/>
  <c r="Y56" i="46"/>
  <c r="X56" i="46"/>
  <c r="W56" i="46"/>
  <c r="V56" i="46"/>
  <c r="U56" i="46"/>
  <c r="T56" i="46"/>
  <c r="S56" i="46"/>
  <c r="AW54" i="46"/>
  <c r="AV54" i="46"/>
  <c r="AU54" i="46"/>
  <c r="AT54" i="46"/>
  <c r="AS54" i="46"/>
  <c r="AR54" i="46"/>
  <c r="AQ54" i="46"/>
  <c r="AP54" i="46"/>
  <c r="AO54" i="46"/>
  <c r="AN54" i="46"/>
  <c r="AM54" i="46"/>
  <c r="AL54" i="46"/>
  <c r="AK54" i="46"/>
  <c r="AJ54" i="46"/>
  <c r="AI54" i="46"/>
  <c r="AH54" i="46"/>
  <c r="AG54" i="46"/>
  <c r="AF54" i="46"/>
  <c r="AE54" i="46"/>
  <c r="AD54" i="46"/>
  <c r="AC54" i="46"/>
  <c r="AB54" i="46"/>
  <c r="AA54" i="46"/>
  <c r="Z54" i="46"/>
  <c r="Y54" i="46"/>
  <c r="X54" i="46"/>
  <c r="W54" i="46"/>
  <c r="V54" i="46"/>
  <c r="U54" i="46"/>
  <c r="T54" i="46"/>
  <c r="S54" i="46"/>
  <c r="F54" i="46"/>
  <c r="AW53" i="46"/>
  <c r="AV53" i="46"/>
  <c r="AU53" i="46"/>
  <c r="AT53" i="46"/>
  <c r="AS53" i="46"/>
  <c r="AR53" i="46"/>
  <c r="AQ53" i="46"/>
  <c r="AP53" i="46"/>
  <c r="AO53" i="46"/>
  <c r="AN53" i="46"/>
  <c r="AM53" i="46"/>
  <c r="AL53" i="46"/>
  <c r="AK53" i="46"/>
  <c r="AJ53" i="46"/>
  <c r="AI53" i="46"/>
  <c r="AH53" i="46"/>
  <c r="AG53" i="46"/>
  <c r="AF53" i="46"/>
  <c r="AE53" i="46"/>
  <c r="AD53" i="46"/>
  <c r="AC53" i="46"/>
  <c r="AB53" i="46"/>
  <c r="AA53" i="46"/>
  <c r="Z53" i="46"/>
  <c r="Y53" i="46"/>
  <c r="X53" i="46"/>
  <c r="W53" i="46"/>
  <c r="V53" i="46"/>
  <c r="U53" i="46"/>
  <c r="T53" i="46"/>
  <c r="S53" i="46"/>
  <c r="AW51" i="46"/>
  <c r="AV51" i="46"/>
  <c r="AU51" i="46"/>
  <c r="AT51" i="46"/>
  <c r="AS51" i="46"/>
  <c r="AR51" i="46"/>
  <c r="AQ51" i="46"/>
  <c r="AP51" i="46"/>
  <c r="AO51" i="46"/>
  <c r="AN51" i="46"/>
  <c r="AM51" i="46"/>
  <c r="AL51" i="46"/>
  <c r="AK51" i="46"/>
  <c r="AJ51" i="46"/>
  <c r="AI51" i="46"/>
  <c r="AH51" i="46"/>
  <c r="AG51" i="46"/>
  <c r="AF51" i="46"/>
  <c r="AE51" i="46"/>
  <c r="AD51" i="46"/>
  <c r="AC51" i="46"/>
  <c r="AB51" i="46"/>
  <c r="AA51" i="46"/>
  <c r="Z51" i="46"/>
  <c r="Y51" i="46"/>
  <c r="X51" i="46"/>
  <c r="W51" i="46"/>
  <c r="V51" i="46"/>
  <c r="U51" i="46"/>
  <c r="T51" i="46"/>
  <c r="S51" i="46"/>
  <c r="F51" i="46"/>
  <c r="AW50" i="46"/>
  <c r="AV50" i="46"/>
  <c r="AU50" i="46"/>
  <c r="AT50" i="46"/>
  <c r="AS50" i="46"/>
  <c r="AR50" i="46"/>
  <c r="AQ50" i="46"/>
  <c r="AP50" i="46"/>
  <c r="AO50" i="46"/>
  <c r="AN50" i="46"/>
  <c r="AM50" i="46"/>
  <c r="AL50" i="46"/>
  <c r="AK50" i="46"/>
  <c r="AJ50" i="46"/>
  <c r="AI50" i="46"/>
  <c r="AH50" i="46"/>
  <c r="AG50" i="46"/>
  <c r="AF50" i="46"/>
  <c r="AE50" i="46"/>
  <c r="AD50" i="46"/>
  <c r="AC50" i="46"/>
  <c r="AB50" i="46"/>
  <c r="AA50" i="46"/>
  <c r="Z50" i="46"/>
  <c r="Y50" i="46"/>
  <c r="X50" i="46"/>
  <c r="W50" i="46"/>
  <c r="V50" i="46"/>
  <c r="U50" i="46"/>
  <c r="T50" i="46"/>
  <c r="AX50" i="46" s="1"/>
  <c r="AZ50" i="46" s="1"/>
  <c r="S50" i="46"/>
  <c r="AW48" i="46"/>
  <c r="AV48" i="46"/>
  <c r="AU48" i="46"/>
  <c r="AT48" i="46"/>
  <c r="AP48" i="46"/>
  <c r="AM48" i="46"/>
  <c r="AI48" i="46"/>
  <c r="AF48" i="46"/>
  <c r="AB48" i="46"/>
  <c r="Y48" i="46"/>
  <c r="U48" i="46"/>
  <c r="F48" i="46"/>
  <c r="AW47" i="46"/>
  <c r="AV47" i="46"/>
  <c r="AU47" i="46"/>
  <c r="AT47" i="46"/>
  <c r="AS47" i="46"/>
  <c r="AR47" i="46"/>
  <c r="AQ47" i="46"/>
  <c r="AP47" i="46"/>
  <c r="AO47" i="46"/>
  <c r="AN47" i="46"/>
  <c r="AM47" i="46"/>
  <c r="AL47" i="46"/>
  <c r="AK47" i="46"/>
  <c r="AJ47" i="46"/>
  <c r="AI47" i="46"/>
  <c r="AH47" i="46"/>
  <c r="AG47" i="46"/>
  <c r="AF47" i="46"/>
  <c r="AE47" i="46"/>
  <c r="AD47" i="46"/>
  <c r="AC47" i="46"/>
  <c r="AB47" i="46"/>
  <c r="AA47" i="46"/>
  <c r="Z47" i="46"/>
  <c r="Y47" i="46"/>
  <c r="X47" i="46"/>
  <c r="W47" i="46"/>
  <c r="V47" i="46"/>
  <c r="U47" i="46"/>
  <c r="T47" i="46"/>
  <c r="S47" i="46"/>
  <c r="AW45" i="46"/>
  <c r="AV45" i="46"/>
  <c r="AU45" i="46"/>
  <c r="AS45" i="46"/>
  <c r="AO45" i="46"/>
  <c r="AL45" i="46"/>
  <c r="AH45" i="46"/>
  <c r="AE45" i="46"/>
  <c r="AA45" i="46"/>
  <c r="X45" i="46"/>
  <c r="T45" i="46"/>
  <c r="F45" i="46"/>
  <c r="AW44" i="46"/>
  <c r="AV44" i="46"/>
  <c r="AU44" i="46"/>
  <c r="AT44" i="46"/>
  <c r="AS44" i="46"/>
  <c r="AR44" i="46"/>
  <c r="AQ44" i="46"/>
  <c r="AP44" i="46"/>
  <c r="AO44" i="46"/>
  <c r="AN44" i="46"/>
  <c r="AM44" i="46"/>
  <c r="AL44" i="46"/>
  <c r="AK44" i="46"/>
  <c r="AJ44" i="46"/>
  <c r="AI44" i="46"/>
  <c r="AH44" i="46"/>
  <c r="AG44" i="46"/>
  <c r="AF44" i="46"/>
  <c r="AE44" i="46"/>
  <c r="AD44" i="46"/>
  <c r="AC44" i="46"/>
  <c r="AB44" i="46"/>
  <c r="AA44" i="46"/>
  <c r="Z44" i="46"/>
  <c r="Y44" i="46"/>
  <c r="X44" i="46"/>
  <c r="W44" i="46"/>
  <c r="V44" i="46"/>
  <c r="U44" i="46"/>
  <c r="T44" i="46"/>
  <c r="S44" i="46"/>
  <c r="AW42" i="46"/>
  <c r="AV42" i="46"/>
  <c r="AU42" i="46"/>
  <c r="AS42" i="46"/>
  <c r="AR42" i="46"/>
  <c r="AQ42" i="46"/>
  <c r="AP42" i="46"/>
  <c r="AO42" i="46"/>
  <c r="AN42" i="46"/>
  <c r="AL42" i="46"/>
  <c r="AK42" i="46"/>
  <c r="AJ42" i="46"/>
  <c r="AI42" i="46"/>
  <c r="AH42" i="46"/>
  <c r="AG42" i="46"/>
  <c r="AE42" i="46"/>
  <c r="AD42" i="46"/>
  <c r="AC42" i="46"/>
  <c r="AB42" i="46"/>
  <c r="AA42" i="46"/>
  <c r="Z42" i="46"/>
  <c r="X42" i="46"/>
  <c r="W42" i="46"/>
  <c r="V42" i="46"/>
  <c r="U42" i="46"/>
  <c r="T42" i="46"/>
  <c r="S42" i="46"/>
  <c r="F42" i="46"/>
  <c r="AW41" i="46"/>
  <c r="AV41" i="46"/>
  <c r="AU41" i="46"/>
  <c r="AT41" i="46"/>
  <c r="AS41" i="46"/>
  <c r="AR41" i="46"/>
  <c r="AQ41" i="46"/>
  <c r="AP41" i="46"/>
  <c r="AO41" i="46"/>
  <c r="AN41" i="46"/>
  <c r="AM41" i="46"/>
  <c r="AL41" i="46"/>
  <c r="AK41" i="46"/>
  <c r="AJ41" i="46"/>
  <c r="AI41" i="46"/>
  <c r="AH41" i="46"/>
  <c r="AG41" i="46"/>
  <c r="AF41" i="46"/>
  <c r="AE41" i="46"/>
  <c r="AD41" i="46"/>
  <c r="AC41" i="46"/>
  <c r="AB41" i="46"/>
  <c r="AA41" i="46"/>
  <c r="Z41" i="46"/>
  <c r="Y41" i="46"/>
  <c r="X41" i="46"/>
  <c r="W41" i="46"/>
  <c r="V41" i="46"/>
  <c r="U41" i="46"/>
  <c r="T41" i="46"/>
  <c r="AX41" i="46" s="1"/>
  <c r="AZ41" i="46" s="1"/>
  <c r="S41" i="46"/>
  <c r="AW39" i="46"/>
  <c r="AV39" i="46"/>
  <c r="AU39" i="46"/>
  <c r="AT39" i="46"/>
  <c r="AR39" i="46"/>
  <c r="AQ39" i="46"/>
  <c r="AN39" i="46"/>
  <c r="AM39" i="46"/>
  <c r="AK39" i="46"/>
  <c r="AJ39" i="46"/>
  <c r="AG39" i="46"/>
  <c r="AF39" i="46"/>
  <c r="AD39" i="46"/>
  <c r="AC39" i="46"/>
  <c r="Z39" i="46"/>
  <c r="Y39" i="46"/>
  <c r="W39" i="46"/>
  <c r="V39" i="46"/>
  <c r="S39" i="46"/>
  <c r="F39" i="46"/>
  <c r="AW38" i="46"/>
  <c r="AV38" i="46"/>
  <c r="AU38" i="46"/>
  <c r="AT38" i="46"/>
  <c r="AS38" i="46"/>
  <c r="AR38" i="46"/>
  <c r="AQ38" i="46"/>
  <c r="AP38" i="46"/>
  <c r="AO38" i="46"/>
  <c r="AN38" i="46"/>
  <c r="AM38" i="46"/>
  <c r="AL38" i="46"/>
  <c r="AK38" i="46"/>
  <c r="AJ38" i="46"/>
  <c r="AI38" i="46"/>
  <c r="AH38" i="46"/>
  <c r="AG38" i="46"/>
  <c r="AF38" i="46"/>
  <c r="AE38" i="46"/>
  <c r="AD38" i="46"/>
  <c r="AC38" i="46"/>
  <c r="AB38" i="46"/>
  <c r="AA38" i="46"/>
  <c r="Z38" i="46"/>
  <c r="Y38" i="46"/>
  <c r="X38" i="46"/>
  <c r="W38" i="46"/>
  <c r="V38" i="46"/>
  <c r="U38" i="46"/>
  <c r="T38" i="46"/>
  <c r="S38" i="46"/>
  <c r="AW36" i="46"/>
  <c r="AV36" i="46"/>
  <c r="AU36" i="46"/>
  <c r="AT36" i="46"/>
  <c r="AS36" i="46"/>
  <c r="AR36" i="46"/>
  <c r="AQ36" i="46"/>
  <c r="AP36" i="46"/>
  <c r="AO36" i="46"/>
  <c r="AN36" i="46"/>
  <c r="AM36" i="46"/>
  <c r="AL36" i="46"/>
  <c r="AK36" i="46"/>
  <c r="AJ36" i="46"/>
  <c r="AI36" i="46"/>
  <c r="AH36" i="46"/>
  <c r="AG36" i="46"/>
  <c r="AF36" i="46"/>
  <c r="AE36" i="46"/>
  <c r="AD36" i="46"/>
  <c r="AC36" i="46"/>
  <c r="AB36" i="46"/>
  <c r="AA36" i="46"/>
  <c r="Z36" i="46"/>
  <c r="Y36" i="46"/>
  <c r="X36" i="46"/>
  <c r="W36" i="46"/>
  <c r="V36" i="46"/>
  <c r="U36" i="46"/>
  <c r="T36" i="46"/>
  <c r="S36" i="46"/>
  <c r="F36" i="46"/>
  <c r="AW35" i="46"/>
  <c r="AV35" i="46"/>
  <c r="AU35" i="46"/>
  <c r="AT35" i="46"/>
  <c r="AS35" i="46"/>
  <c r="AR35" i="46"/>
  <c r="AQ35" i="46"/>
  <c r="AP35" i="46"/>
  <c r="AO35" i="46"/>
  <c r="AN35" i="46"/>
  <c r="AM35" i="46"/>
  <c r="AL35" i="46"/>
  <c r="AK35" i="46"/>
  <c r="AJ35" i="46"/>
  <c r="AI35" i="46"/>
  <c r="AH35" i="46"/>
  <c r="AG35" i="46"/>
  <c r="AF35" i="46"/>
  <c r="AE35" i="46"/>
  <c r="AD35" i="46"/>
  <c r="AC35" i="46"/>
  <c r="AB35" i="46"/>
  <c r="AA35" i="46"/>
  <c r="Z35" i="46"/>
  <c r="Y35" i="46"/>
  <c r="X35" i="46"/>
  <c r="W35" i="46"/>
  <c r="V35" i="46"/>
  <c r="U35" i="46"/>
  <c r="T35" i="46"/>
  <c r="S35" i="46"/>
  <c r="AW33" i="46"/>
  <c r="AV33" i="46"/>
  <c r="AU33" i="46"/>
  <c r="AT33" i="46"/>
  <c r="AS33" i="46"/>
  <c r="AR33" i="46"/>
  <c r="AQ33" i="46"/>
  <c r="AP33" i="46"/>
  <c r="AO33" i="46"/>
  <c r="AN33" i="46"/>
  <c r="AM33" i="46"/>
  <c r="AL33" i="46"/>
  <c r="AK33" i="46"/>
  <c r="AJ33" i="46"/>
  <c r="AI33" i="46"/>
  <c r="AH33" i="46"/>
  <c r="AG33" i="46"/>
  <c r="AF33" i="46"/>
  <c r="AE33" i="46"/>
  <c r="AD33" i="46"/>
  <c r="AC33" i="46"/>
  <c r="AB33" i="46"/>
  <c r="AA33" i="46"/>
  <c r="Z33" i="46"/>
  <c r="Y33" i="46"/>
  <c r="X33" i="46"/>
  <c r="W33" i="46"/>
  <c r="V33" i="46"/>
  <c r="U33" i="46"/>
  <c r="T33" i="46"/>
  <c r="S33" i="46"/>
  <c r="F33" i="46"/>
  <c r="AW32" i="46"/>
  <c r="AV32" i="46"/>
  <c r="AU32" i="46"/>
  <c r="AT32" i="46"/>
  <c r="AS32" i="46"/>
  <c r="AR32" i="46"/>
  <c r="AQ32" i="46"/>
  <c r="AP32" i="46"/>
  <c r="AO32" i="46"/>
  <c r="AN32" i="46"/>
  <c r="AM32" i="46"/>
  <c r="AL32" i="46"/>
  <c r="AK32" i="46"/>
  <c r="AJ32" i="46"/>
  <c r="AI32" i="46"/>
  <c r="AH32" i="46"/>
  <c r="AG32" i="46"/>
  <c r="AF32" i="46"/>
  <c r="AE32" i="46"/>
  <c r="AD32" i="46"/>
  <c r="AC32" i="46"/>
  <c r="AB32" i="46"/>
  <c r="AA32" i="46"/>
  <c r="Z32" i="46"/>
  <c r="Y32" i="46"/>
  <c r="X32" i="46"/>
  <c r="W32" i="46"/>
  <c r="V32" i="46"/>
  <c r="U32" i="46"/>
  <c r="T32" i="46"/>
  <c r="S32" i="46"/>
  <c r="AW30" i="46"/>
  <c r="AV30" i="46"/>
  <c r="AU30" i="46"/>
  <c r="AS30" i="46"/>
  <c r="AR30" i="46"/>
  <c r="AQ30" i="46"/>
  <c r="AP30" i="46"/>
  <c r="AO30" i="46"/>
  <c r="AL30" i="46"/>
  <c r="AK30" i="46"/>
  <c r="AJ30" i="46"/>
  <c r="AI30" i="46"/>
  <c r="AH30" i="46"/>
  <c r="AE30" i="46"/>
  <c r="AD30" i="46"/>
  <c r="AC30" i="46"/>
  <c r="AB30" i="46"/>
  <c r="AA30" i="46"/>
  <c r="X30" i="46"/>
  <c r="W30" i="46"/>
  <c r="V30" i="46"/>
  <c r="U30" i="46"/>
  <c r="T30" i="46"/>
  <c r="F30" i="46"/>
  <c r="AW29" i="46"/>
  <c r="AV29" i="46"/>
  <c r="AU29" i="46"/>
  <c r="AT29" i="46"/>
  <c r="AS29" i="46"/>
  <c r="AR29" i="46"/>
  <c r="AQ29" i="46"/>
  <c r="AP29" i="46"/>
  <c r="AO29" i="46"/>
  <c r="AN29" i="46"/>
  <c r="AM29" i="46"/>
  <c r="AL29" i="46"/>
  <c r="AK29" i="46"/>
  <c r="AJ29" i="46"/>
  <c r="AI29" i="46"/>
  <c r="AH29" i="46"/>
  <c r="AG29" i="46"/>
  <c r="AF29" i="46"/>
  <c r="AE29" i="46"/>
  <c r="AD29" i="46"/>
  <c r="AC29" i="46"/>
  <c r="AB29" i="46"/>
  <c r="AA29" i="46"/>
  <c r="Z29" i="46"/>
  <c r="Y29" i="46"/>
  <c r="X29" i="46"/>
  <c r="W29" i="46"/>
  <c r="V29" i="46"/>
  <c r="U29" i="46"/>
  <c r="T29" i="46"/>
  <c r="S29" i="46"/>
  <c r="AW27" i="46"/>
  <c r="AV27" i="46"/>
  <c r="AU27" i="46"/>
  <c r="AT27" i="46"/>
  <c r="AN27" i="46"/>
  <c r="AM27" i="46"/>
  <c r="AG27" i="46"/>
  <c r="AF27" i="46"/>
  <c r="Z27" i="46"/>
  <c r="Y27" i="46"/>
  <c r="S27" i="46"/>
  <c r="F27" i="46"/>
  <c r="AW26" i="46"/>
  <c r="AV26" i="46"/>
  <c r="AU26" i="46"/>
  <c r="AT26" i="46"/>
  <c r="AS26" i="46"/>
  <c r="AR26" i="46"/>
  <c r="AQ26" i="46"/>
  <c r="AP26" i="46"/>
  <c r="AO26" i="46"/>
  <c r="AN26" i="46"/>
  <c r="AM26" i="46"/>
  <c r="AL26" i="46"/>
  <c r="AK26" i="46"/>
  <c r="AJ26" i="46"/>
  <c r="AI26" i="46"/>
  <c r="AH26" i="46"/>
  <c r="AG26" i="46"/>
  <c r="AF26" i="46"/>
  <c r="AE26" i="46"/>
  <c r="AD26" i="46"/>
  <c r="AC26" i="46"/>
  <c r="AB26" i="46"/>
  <c r="AA26" i="46"/>
  <c r="Z26" i="46"/>
  <c r="Y26" i="46"/>
  <c r="X26" i="46"/>
  <c r="W26" i="46"/>
  <c r="V26" i="46"/>
  <c r="U26" i="46"/>
  <c r="T26" i="46"/>
  <c r="S26" i="46"/>
  <c r="B25" i="46"/>
  <c r="B28" i="46" s="1"/>
  <c r="B31" i="46" s="1"/>
  <c r="B34" i="46" s="1"/>
  <c r="B37" i="46" s="1"/>
  <c r="B40" i="46" s="1"/>
  <c r="B43" i="46" s="1"/>
  <c r="B46" i="46" s="1"/>
  <c r="B49" i="46" s="1"/>
  <c r="B52" i="46" s="1"/>
  <c r="B55" i="46" s="1"/>
  <c r="B58" i="46" s="1"/>
  <c r="AW24" i="46"/>
  <c r="AV24" i="46"/>
  <c r="AU24" i="46"/>
  <c r="AS24" i="46"/>
  <c r="AP24" i="46"/>
  <c r="AL24" i="46"/>
  <c r="AI24" i="46"/>
  <c r="AE24" i="46"/>
  <c r="AB24" i="46"/>
  <c r="X24" i="46"/>
  <c r="U24" i="46"/>
  <c r="F24" i="46"/>
  <c r="AQ70" i="46" s="1"/>
  <c r="AW23" i="46"/>
  <c r="AV23" i="46"/>
  <c r="AU23" i="46"/>
  <c r="AT23" i="46"/>
  <c r="AS23" i="46"/>
  <c r="AR23" i="46"/>
  <c r="AQ23" i="46"/>
  <c r="AP23" i="46"/>
  <c r="AO23" i="46"/>
  <c r="AN23" i="46"/>
  <c r="AM23" i="46"/>
  <c r="AL23" i="46"/>
  <c r="AK23" i="46"/>
  <c r="AJ23" i="46"/>
  <c r="AI23" i="46"/>
  <c r="AH23" i="46"/>
  <c r="AG23" i="46"/>
  <c r="AF23" i="46"/>
  <c r="AE23" i="46"/>
  <c r="AD23" i="46"/>
  <c r="AC23" i="46"/>
  <c r="AB23" i="46"/>
  <c r="AA23" i="46"/>
  <c r="Z23" i="46"/>
  <c r="Y23" i="46"/>
  <c r="X23" i="46"/>
  <c r="W23" i="46"/>
  <c r="V23" i="46"/>
  <c r="AX23" i="46" s="1"/>
  <c r="AZ23" i="46" s="1"/>
  <c r="U23" i="46"/>
  <c r="T23" i="46"/>
  <c r="S23" i="46"/>
  <c r="AW19" i="46"/>
  <c r="AW20" i="46" s="1"/>
  <c r="AW21" i="46" s="1"/>
  <c r="AV19" i="46"/>
  <c r="AV20" i="46" s="1"/>
  <c r="AV21" i="46" s="1"/>
  <c r="AU19" i="46"/>
  <c r="AU20" i="46" s="1"/>
  <c r="AU21" i="46" s="1"/>
  <c r="AX17" i="46"/>
  <c r="BC14" i="46"/>
  <c r="AC2" i="46"/>
  <c r="AQ20" i="46" s="1"/>
  <c r="AQ21" i="46" s="1"/>
  <c r="AX27" i="49" l="1"/>
  <c r="AZ27" i="49" s="1"/>
  <c r="AX33" i="49"/>
  <c r="AZ33" i="49" s="1"/>
  <c r="AX35" i="49"/>
  <c r="AZ35" i="49" s="1"/>
  <c r="AX59" i="49"/>
  <c r="AZ59" i="49" s="1"/>
  <c r="AX47" i="49"/>
  <c r="AZ47" i="49" s="1"/>
  <c r="AP20" i="49"/>
  <c r="AP21" i="49" s="1"/>
  <c r="S20" i="49"/>
  <c r="S21" i="49" s="1"/>
  <c r="AA20" i="49"/>
  <c r="AA21" i="49" s="1"/>
  <c r="AD20" i="49"/>
  <c r="AD21" i="49" s="1"/>
  <c r="AL20" i="49"/>
  <c r="AL21" i="49" s="1"/>
  <c r="Z20" i="49"/>
  <c r="Z21" i="49" s="1"/>
  <c r="AT20" i="49"/>
  <c r="AT21" i="49" s="1"/>
  <c r="AH20" i="49"/>
  <c r="AH21" i="49" s="1"/>
  <c r="AI20" i="49"/>
  <c r="AI21" i="49" s="1"/>
  <c r="V20" i="49"/>
  <c r="V21" i="49" s="1"/>
  <c r="AQ20" i="49"/>
  <c r="AQ21" i="49" s="1"/>
  <c r="AV63" i="46"/>
  <c r="AX36" i="46"/>
  <c r="AZ36" i="46" s="1"/>
  <c r="AX53" i="46"/>
  <c r="AZ53" i="46" s="1"/>
  <c r="U10" i="47"/>
  <c r="U18" i="47"/>
  <c r="T63" i="49"/>
  <c r="AX32" i="49"/>
  <c r="AZ32" i="49" s="1"/>
  <c r="AX39" i="49"/>
  <c r="AZ39" i="49" s="1"/>
  <c r="AX45" i="49"/>
  <c r="AZ45" i="49" s="1"/>
  <c r="AX57" i="49"/>
  <c r="AZ57" i="49" s="1"/>
  <c r="U7" i="50"/>
  <c r="U11" i="50"/>
  <c r="U15" i="50"/>
  <c r="U19" i="50"/>
  <c r="U23" i="50"/>
  <c r="AX26" i="46"/>
  <c r="AZ26" i="46" s="1"/>
  <c r="AV67" i="46"/>
  <c r="AX38" i="46"/>
  <c r="AZ38" i="46" s="1"/>
  <c r="AX47" i="46"/>
  <c r="AZ47" i="46" s="1"/>
  <c r="AX56" i="46"/>
  <c r="AZ56" i="46" s="1"/>
  <c r="AX57" i="46"/>
  <c r="AZ57" i="46" s="1"/>
  <c r="W70" i="46"/>
  <c r="U9" i="47"/>
  <c r="U13" i="47"/>
  <c r="U17" i="47"/>
  <c r="U21" i="47"/>
  <c r="U25" i="47"/>
  <c r="AO70" i="49"/>
  <c r="AX26" i="49"/>
  <c r="AZ26" i="49" s="1"/>
  <c r="AX36" i="49"/>
  <c r="AZ36" i="49" s="1"/>
  <c r="AX42" i="49"/>
  <c r="AZ42" i="49" s="1"/>
  <c r="AX44" i="49"/>
  <c r="AZ44" i="49" s="1"/>
  <c r="AX48" i="49"/>
  <c r="AZ48" i="49" s="1"/>
  <c r="AX54" i="49"/>
  <c r="AZ54" i="49" s="1"/>
  <c r="AX56" i="49"/>
  <c r="AZ56" i="49" s="1"/>
  <c r="AX60" i="49"/>
  <c r="AZ60" i="49" s="1"/>
  <c r="U6" i="50"/>
  <c r="U10" i="50"/>
  <c r="U14" i="50"/>
  <c r="U18" i="50"/>
  <c r="U22" i="50"/>
  <c r="AX33" i="46"/>
  <c r="AZ33" i="46" s="1"/>
  <c r="AX51" i="46"/>
  <c r="AZ51" i="46" s="1"/>
  <c r="AG68" i="46"/>
  <c r="AX35" i="46"/>
  <c r="AZ35" i="46" s="1"/>
  <c r="AX44" i="46"/>
  <c r="AZ44" i="46" s="1"/>
  <c r="AX54" i="46"/>
  <c r="AZ54" i="46" s="1"/>
  <c r="AO68" i="46"/>
  <c r="U6" i="47"/>
  <c r="U14" i="47"/>
  <c r="U22" i="47"/>
  <c r="AX30" i="49"/>
  <c r="AZ30" i="49" s="1"/>
  <c r="AX51" i="49"/>
  <c r="AZ51" i="49" s="1"/>
  <c r="AJ63" i="49"/>
  <c r="AW62" i="46"/>
  <c r="AX29" i="46"/>
  <c r="AZ29" i="46" s="1"/>
  <c r="AX32" i="46"/>
  <c r="AZ32" i="46" s="1"/>
  <c r="AX59" i="46"/>
  <c r="AZ59" i="46" s="1"/>
  <c r="AX60" i="46"/>
  <c r="AZ60" i="46" s="1"/>
  <c r="AU62" i="46"/>
  <c r="Y68" i="46"/>
  <c r="AM70" i="46"/>
  <c r="U8" i="47"/>
  <c r="U12" i="47"/>
  <c r="U16" i="47"/>
  <c r="U20" i="47"/>
  <c r="U24" i="47"/>
  <c r="W20" i="49"/>
  <c r="W21" i="49" s="1"/>
  <c r="AE20" i="49"/>
  <c r="AE21" i="49" s="1"/>
  <c r="AM20" i="49"/>
  <c r="AM21" i="49" s="1"/>
  <c r="AX38" i="49"/>
  <c r="AZ38" i="49" s="1"/>
  <c r="AX50" i="49"/>
  <c r="AZ50" i="49" s="1"/>
  <c r="U13" i="50"/>
  <c r="U17" i="50"/>
  <c r="U21" i="50"/>
  <c r="AX24" i="49"/>
  <c r="AZ24" i="49" s="1"/>
  <c r="AX23" i="49"/>
  <c r="AZ23" i="49" s="1"/>
  <c r="X20" i="46"/>
  <c r="X21" i="46" s="1"/>
  <c r="AN20" i="46"/>
  <c r="AN21" i="46" s="1"/>
  <c r="AS48" i="46"/>
  <c r="AS69" i="46" s="1"/>
  <c r="AO48" i="46"/>
  <c r="AK48" i="46"/>
  <c r="AG48" i="46"/>
  <c r="AG69" i="46" s="1"/>
  <c r="AC48" i="46"/>
  <c r="AC69" i="46" s="1"/>
  <c r="AK45" i="46"/>
  <c r="AG45" i="46"/>
  <c r="AC45" i="46"/>
  <c r="Y45" i="46"/>
  <c r="Y63" i="46" s="1"/>
  <c r="U45" i="46"/>
  <c r="Y42" i="46"/>
  <c r="AS39" i="46"/>
  <c r="AO39" i="46"/>
  <c r="AO63" i="46" s="1"/>
  <c r="U39" i="46"/>
  <c r="AQ48" i="46"/>
  <c r="AE48" i="46"/>
  <c r="AA48" i="46"/>
  <c r="W48" i="46"/>
  <c r="S48" i="46"/>
  <c r="AQ45" i="46"/>
  <c r="AQ63" i="46" s="1"/>
  <c r="AM45" i="46"/>
  <c r="AI45" i="46"/>
  <c r="W45" i="46"/>
  <c r="S45" i="46"/>
  <c r="AM42" i="46"/>
  <c r="AM63" i="46" s="1"/>
  <c r="AI39" i="46"/>
  <c r="AE39" i="46"/>
  <c r="AA39" i="46"/>
  <c r="AA63" i="46" s="1"/>
  <c r="AM30" i="46"/>
  <c r="AM62" i="46" s="1"/>
  <c r="V45" i="46"/>
  <c r="AT45" i="46"/>
  <c r="Z48" i="46"/>
  <c r="AA68" i="46"/>
  <c r="AI68" i="46"/>
  <c r="AQ68" i="46"/>
  <c r="AA70" i="46"/>
  <c r="T20" i="46"/>
  <c r="T21" i="46" s="1"/>
  <c r="AF20" i="46"/>
  <c r="AF21" i="46" s="1"/>
  <c r="BB8" i="46"/>
  <c r="U20" i="46"/>
  <c r="U21" i="46" s="1"/>
  <c r="AC20" i="46"/>
  <c r="AC21" i="46" s="1"/>
  <c r="AK20" i="46"/>
  <c r="AK21" i="46" s="1"/>
  <c r="AO20" i="46"/>
  <c r="AO21" i="46" s="1"/>
  <c r="AS20" i="46"/>
  <c r="AS21" i="46" s="1"/>
  <c r="AB45" i="46"/>
  <c r="AH48" i="46"/>
  <c r="S68" i="46"/>
  <c r="V20" i="46"/>
  <c r="V21" i="46" s="1"/>
  <c r="Z20" i="46"/>
  <c r="Z21" i="46" s="1"/>
  <c r="AD20" i="46"/>
  <c r="AD21" i="46" s="1"/>
  <c r="AH20" i="46"/>
  <c r="AH21" i="46" s="1"/>
  <c r="AL20" i="46"/>
  <c r="AL21" i="46" s="1"/>
  <c r="AP20" i="46"/>
  <c r="AP21" i="46" s="1"/>
  <c r="AT20" i="46"/>
  <c r="AT21" i="46" s="1"/>
  <c r="AT70" i="46"/>
  <c r="AP70" i="46"/>
  <c r="AL70" i="46"/>
  <c r="AH70" i="46"/>
  <c r="AD70" i="46"/>
  <c r="Z70" i="46"/>
  <c r="V70" i="46"/>
  <c r="AW69" i="46"/>
  <c r="AO69" i="46"/>
  <c r="AK69" i="46"/>
  <c r="Y69" i="46"/>
  <c r="U69" i="46"/>
  <c r="AV68" i="46"/>
  <c r="AR68" i="46"/>
  <c r="AN68" i="46"/>
  <c r="AJ68" i="46"/>
  <c r="AF68" i="46"/>
  <c r="AB68" i="46"/>
  <c r="X68" i="46"/>
  <c r="T68" i="46"/>
  <c r="AU67" i="46"/>
  <c r="AU63" i="46"/>
  <c r="AI63" i="46"/>
  <c r="AE63" i="46"/>
  <c r="W63" i="46"/>
  <c r="S63" i="46"/>
  <c r="AV62" i="46"/>
  <c r="AW70" i="46"/>
  <c r="AS70" i="46"/>
  <c r="AO70" i="46"/>
  <c r="AK70" i="46"/>
  <c r="AG70" i="46"/>
  <c r="AC70" i="46"/>
  <c r="Y70" i="46"/>
  <c r="U70" i="46"/>
  <c r="AV69" i="46"/>
  <c r="AU68" i="46"/>
  <c r="AV70" i="46"/>
  <c r="AR70" i="46"/>
  <c r="AN70" i="46"/>
  <c r="AJ70" i="46"/>
  <c r="AF70" i="46"/>
  <c r="AB70" i="46"/>
  <c r="X70" i="46"/>
  <c r="T70" i="46"/>
  <c r="AU69" i="46"/>
  <c r="AI69" i="46"/>
  <c r="AE69" i="46"/>
  <c r="W69" i="46"/>
  <c r="S69" i="46"/>
  <c r="AT68" i="46"/>
  <c r="AP68" i="46"/>
  <c r="AL68" i="46"/>
  <c r="AH68" i="46"/>
  <c r="AD68" i="46"/>
  <c r="Z68" i="46"/>
  <c r="V68" i="46"/>
  <c r="AW67" i="46"/>
  <c r="AW63" i="46"/>
  <c r="AS63" i="46"/>
  <c r="AK63" i="46"/>
  <c r="AG63" i="46"/>
  <c r="AC63" i="46"/>
  <c r="U63" i="46"/>
  <c r="AL62" i="46"/>
  <c r="V24" i="46"/>
  <c r="Z24" i="46"/>
  <c r="AD24" i="46"/>
  <c r="AH24" i="46"/>
  <c r="AT24" i="46"/>
  <c r="V27" i="46"/>
  <c r="AD27" i="46"/>
  <c r="AD62" i="46" s="1"/>
  <c r="AH27" i="46"/>
  <c r="AH67" i="46" s="1"/>
  <c r="AL27" i="46"/>
  <c r="AP27" i="46"/>
  <c r="AP67" i="46" s="1"/>
  <c r="Z30" i="46"/>
  <c r="Z67" i="46" s="1"/>
  <c r="AP39" i="46"/>
  <c r="AD45" i="46"/>
  <c r="AJ45" i="46"/>
  <c r="AP45" i="46"/>
  <c r="AP63" i="46" s="1"/>
  <c r="V48" i="46"/>
  <c r="AN48" i="46"/>
  <c r="AI62" i="46"/>
  <c r="U68" i="46"/>
  <c r="AC68" i="46"/>
  <c r="AK68" i="46"/>
  <c r="AS68" i="46"/>
  <c r="AE70" i="46"/>
  <c r="AU70" i="46"/>
  <c r="AB20" i="46"/>
  <c r="AB21" i="46" s="1"/>
  <c r="AJ20" i="46"/>
  <c r="AJ21" i="46" s="1"/>
  <c r="AR20" i="46"/>
  <c r="AR21" i="46" s="1"/>
  <c r="Y20" i="46"/>
  <c r="Y21" i="46" s="1"/>
  <c r="AG20" i="46"/>
  <c r="AG21" i="46" s="1"/>
  <c r="S20" i="46"/>
  <c r="S21" i="46" s="1"/>
  <c r="W20" i="46"/>
  <c r="W21" i="46" s="1"/>
  <c r="AA20" i="46"/>
  <c r="AA21" i="46" s="1"/>
  <c r="AE20" i="46"/>
  <c r="AE21" i="46" s="1"/>
  <c r="AI20" i="46"/>
  <c r="AI21" i="46" s="1"/>
  <c r="AM20" i="46"/>
  <c r="AM21" i="46" s="1"/>
  <c r="S24" i="46"/>
  <c r="W24" i="46"/>
  <c r="AA24" i="46"/>
  <c r="AM24" i="46"/>
  <c r="AQ24" i="46"/>
  <c r="W27" i="46"/>
  <c r="W62" i="46" s="1"/>
  <c r="AA27" i="46"/>
  <c r="AA67" i="46" s="1"/>
  <c r="AE27" i="46"/>
  <c r="AE62" i="46" s="1"/>
  <c r="AI27" i="46"/>
  <c r="AI67" i="46" s="1"/>
  <c r="AQ27" i="46"/>
  <c r="AQ62" i="46" s="1"/>
  <c r="S30" i="46"/>
  <c r="S67" i="46" s="1"/>
  <c r="AN30" i="46"/>
  <c r="AN67" i="46" s="1"/>
  <c r="AB39" i="46"/>
  <c r="AB69" i="46" s="1"/>
  <c r="AL39" i="46"/>
  <c r="Z45" i="46"/>
  <c r="Z69" i="46" s="1"/>
  <c r="AR45" i="46"/>
  <c r="X48" i="46"/>
  <c r="AD48" i="46"/>
  <c r="AD69" i="46" s="1"/>
  <c r="AJ48" i="46"/>
  <c r="AJ63" i="46" s="1"/>
  <c r="AB63" i="46"/>
  <c r="V67" i="46"/>
  <c r="AL67" i="46"/>
  <c r="W68" i="46"/>
  <c r="AE68" i="46"/>
  <c r="AM68" i="46"/>
  <c r="AW68" i="46"/>
  <c r="S70" i="46"/>
  <c r="AI70" i="46"/>
  <c r="S62" i="49"/>
  <c r="AS62" i="49"/>
  <c r="AT63" i="49"/>
  <c r="U62" i="49"/>
  <c r="AX29" i="49"/>
  <c r="AZ29" i="49" s="1"/>
  <c r="AJ69" i="49"/>
  <c r="T69" i="49"/>
  <c r="AI68" i="49"/>
  <c r="S68" i="49"/>
  <c r="AH67" i="49"/>
  <c r="AF69" i="49"/>
  <c r="AU68" i="49"/>
  <c r="AE68" i="49"/>
  <c r="AT67" i="49"/>
  <c r="AD67" i="49"/>
  <c r="AP63" i="49"/>
  <c r="AH63" i="49"/>
  <c r="Z63" i="49"/>
  <c r="AQ62" i="49"/>
  <c r="AI62" i="49"/>
  <c r="AA62" i="49"/>
  <c r="AX41" i="49"/>
  <c r="AZ41" i="49" s="1"/>
  <c r="AX53" i="49"/>
  <c r="AZ53" i="49" s="1"/>
  <c r="AC62" i="49"/>
  <c r="AB63" i="49"/>
  <c r="AV69" i="49"/>
  <c r="AG70" i="49"/>
  <c r="AW70" i="49"/>
  <c r="U70" i="49"/>
  <c r="AK70" i="49"/>
  <c r="T20" i="49"/>
  <c r="T21" i="49" s="1"/>
  <c r="X20" i="49"/>
  <c r="X21" i="49" s="1"/>
  <c r="AB20" i="49"/>
  <c r="AB21" i="49" s="1"/>
  <c r="AF20" i="49"/>
  <c r="AF21" i="49" s="1"/>
  <c r="AJ20" i="49"/>
  <c r="AJ21" i="49" s="1"/>
  <c r="AN20" i="49"/>
  <c r="AN21" i="49" s="1"/>
  <c r="AR20" i="49"/>
  <c r="AR21" i="49" s="1"/>
  <c r="W62" i="49"/>
  <c r="AE62" i="49"/>
  <c r="AM62" i="49"/>
  <c r="AU62" i="49"/>
  <c r="V63" i="49"/>
  <c r="AD63" i="49"/>
  <c r="AL63" i="49"/>
  <c r="AX63" i="49"/>
  <c r="AZ63" i="49" s="1"/>
  <c r="V67" i="49"/>
  <c r="AL67" i="49"/>
  <c r="W68" i="49"/>
  <c r="AM68" i="49"/>
  <c r="X69" i="49"/>
  <c r="AN69" i="49"/>
  <c r="Y70" i="49"/>
  <c r="BB8" i="49"/>
  <c r="U20" i="49"/>
  <c r="U21" i="49" s="1"/>
  <c r="Y20" i="49"/>
  <c r="Y21" i="49" s="1"/>
  <c r="AC20" i="49"/>
  <c r="AC21" i="49" s="1"/>
  <c r="AG20" i="49"/>
  <c r="AG21" i="49" s="1"/>
  <c r="AK20" i="49"/>
  <c r="AK21" i="49" s="1"/>
  <c r="AO20" i="49"/>
  <c r="AO21" i="49" s="1"/>
  <c r="AV70" i="49"/>
  <c r="AR70" i="49"/>
  <c r="AN70" i="49"/>
  <c r="AJ70" i="49"/>
  <c r="AF70" i="49"/>
  <c r="AB70" i="49"/>
  <c r="X70" i="49"/>
  <c r="T70" i="49"/>
  <c r="AU69" i="49"/>
  <c r="AQ69" i="49"/>
  <c r="AM69" i="49"/>
  <c r="AI69" i="49"/>
  <c r="AE69" i="49"/>
  <c r="AA69" i="49"/>
  <c r="W69" i="49"/>
  <c r="S69" i="49"/>
  <c r="AT68" i="49"/>
  <c r="AP68" i="49"/>
  <c r="AL68" i="49"/>
  <c r="AH68" i="49"/>
  <c r="AD68" i="49"/>
  <c r="Z68" i="49"/>
  <c r="V68" i="49"/>
  <c r="AW67" i="49"/>
  <c r="AS67" i="49"/>
  <c r="AO67" i="49"/>
  <c r="AK67" i="49"/>
  <c r="AG67" i="49"/>
  <c r="AC67" i="49"/>
  <c r="Y67" i="49"/>
  <c r="U67" i="49"/>
  <c r="AW63" i="49"/>
  <c r="AS63" i="49"/>
  <c r="AO63" i="49"/>
  <c r="AK63" i="49"/>
  <c r="AG63" i="49"/>
  <c r="AC63" i="49"/>
  <c r="Y63" i="49"/>
  <c r="U63" i="49"/>
  <c r="AX62" i="49"/>
  <c r="AZ62" i="49" s="1"/>
  <c r="AT62" i="49"/>
  <c r="AP62" i="49"/>
  <c r="AL62" i="49"/>
  <c r="AH62" i="49"/>
  <c r="AD62" i="49"/>
  <c r="Z62" i="49"/>
  <c r="V62" i="49"/>
  <c r="AU70" i="49"/>
  <c r="AQ70" i="49"/>
  <c r="AM70" i="49"/>
  <c r="AI70" i="49"/>
  <c r="AE70" i="49"/>
  <c r="AA70" i="49"/>
  <c r="W70" i="49"/>
  <c r="S70" i="49"/>
  <c r="AT69" i="49"/>
  <c r="AP69" i="49"/>
  <c r="AL69" i="49"/>
  <c r="AH69" i="49"/>
  <c r="AD69" i="49"/>
  <c r="Z69" i="49"/>
  <c r="V69" i="49"/>
  <c r="AW68" i="49"/>
  <c r="AS68" i="49"/>
  <c r="AO68" i="49"/>
  <c r="AK68" i="49"/>
  <c r="AG68" i="49"/>
  <c r="AC68" i="49"/>
  <c r="Y68" i="49"/>
  <c r="U68" i="49"/>
  <c r="AV67" i="49"/>
  <c r="AR67" i="49"/>
  <c r="AN67" i="49"/>
  <c r="AJ67" i="49"/>
  <c r="AF67" i="49"/>
  <c r="AB67" i="49"/>
  <c r="X67" i="49"/>
  <c r="T67" i="49"/>
  <c r="AV63" i="49"/>
  <c r="AR63" i="49"/>
  <c r="AT70" i="49"/>
  <c r="AP70" i="49"/>
  <c r="AL70" i="49"/>
  <c r="AH70" i="49"/>
  <c r="AD70" i="49"/>
  <c r="Z70" i="49"/>
  <c r="V70" i="49"/>
  <c r="AW69" i="49"/>
  <c r="AS69" i="49"/>
  <c r="AO69" i="49"/>
  <c r="AK69" i="49"/>
  <c r="AG69" i="49"/>
  <c r="AC69" i="49"/>
  <c r="Y69" i="49"/>
  <c r="U69" i="49"/>
  <c r="AV68" i="49"/>
  <c r="AR68" i="49"/>
  <c r="AN68" i="49"/>
  <c r="AJ68" i="49"/>
  <c r="AF68" i="49"/>
  <c r="AB68" i="49"/>
  <c r="X68" i="49"/>
  <c r="T68" i="49"/>
  <c r="AU67" i="49"/>
  <c r="AQ67" i="49"/>
  <c r="AM67" i="49"/>
  <c r="AI67" i="49"/>
  <c r="AE67" i="49"/>
  <c r="AA67" i="49"/>
  <c r="W67" i="49"/>
  <c r="S67" i="49"/>
  <c r="AU63" i="49"/>
  <c r="AQ63" i="49"/>
  <c r="AM63" i="49"/>
  <c r="AI63" i="49"/>
  <c r="AE63" i="49"/>
  <c r="AA63" i="49"/>
  <c r="W63" i="49"/>
  <c r="S63" i="49"/>
  <c r="AV62" i="49"/>
  <c r="AR62" i="49"/>
  <c r="AN62" i="49"/>
  <c r="AJ62" i="49"/>
  <c r="AF62" i="49"/>
  <c r="AB62" i="49"/>
  <c r="X62" i="49"/>
  <c r="T62" i="49"/>
  <c r="Y62" i="49"/>
  <c r="AG62" i="49"/>
  <c r="AO62" i="49"/>
  <c r="AW62" i="49"/>
  <c r="X63" i="49"/>
  <c r="AF63" i="49"/>
  <c r="AN63" i="49"/>
  <c r="Z67" i="49"/>
  <c r="AP67" i="49"/>
  <c r="AA68" i="49"/>
  <c r="AQ68" i="49"/>
  <c r="AB69" i="49"/>
  <c r="AR69" i="49"/>
  <c r="AC70" i="49"/>
  <c r="AS70" i="49"/>
  <c r="AJ69" i="46" l="1"/>
  <c r="AM67" i="46"/>
  <c r="AM69" i="46"/>
  <c r="AT63" i="46"/>
  <c r="AL48" i="46"/>
  <c r="AN45" i="46"/>
  <c r="AN63" i="46" s="1"/>
  <c r="AF42" i="46"/>
  <c r="AT30" i="46"/>
  <c r="AF30" i="46"/>
  <c r="AS27" i="46"/>
  <c r="AO24" i="46"/>
  <c r="AJ24" i="46"/>
  <c r="T48" i="46"/>
  <c r="AO27" i="46"/>
  <c r="AB27" i="46"/>
  <c r="AR24" i="46"/>
  <c r="AF45" i="46"/>
  <c r="AG30" i="46"/>
  <c r="AK24" i="46"/>
  <c r="AR48" i="46"/>
  <c r="AR69" i="46" s="1"/>
  <c r="T39" i="46"/>
  <c r="AR27" i="46"/>
  <c r="AK27" i="46"/>
  <c r="AC27" i="46"/>
  <c r="X27" i="46"/>
  <c r="AN24" i="46"/>
  <c r="AC24" i="46"/>
  <c r="X39" i="46"/>
  <c r="AX39" i="46" s="1"/>
  <c r="AZ39" i="46" s="1"/>
  <c r="Y30" i="46"/>
  <c r="AJ27" i="46"/>
  <c r="U27" i="46"/>
  <c r="AG24" i="46"/>
  <c r="AX24" i="46" s="1"/>
  <c r="AZ24" i="46" s="1"/>
  <c r="T24" i="46"/>
  <c r="AT42" i="46"/>
  <c r="AT69" i="46" s="1"/>
  <c r="AH39" i="46"/>
  <c r="T27" i="46"/>
  <c r="AX27" i="46" s="1"/>
  <c r="AZ27" i="46" s="1"/>
  <c r="AF24" i="46"/>
  <c r="Y24" i="46"/>
  <c r="S62" i="46"/>
  <c r="AD67" i="46"/>
  <c r="Z63" i="46"/>
  <c r="AP69" i="46"/>
  <c r="AA69" i="46"/>
  <c r="AQ69" i="46"/>
  <c r="V62" i="46"/>
  <c r="V63" i="46"/>
  <c r="V69" i="46"/>
  <c r="AA62" i="46"/>
  <c r="Z62" i="46"/>
  <c r="AP62" i="46"/>
  <c r="AN69" i="46"/>
  <c r="AN62" i="46"/>
  <c r="W67" i="46"/>
  <c r="AL63" i="46"/>
  <c r="AL69" i="46"/>
  <c r="AQ67" i="46"/>
  <c r="AX45" i="46"/>
  <c r="AZ45" i="46" s="1"/>
  <c r="AD63" i="46"/>
  <c r="AH62" i="46"/>
  <c r="AE67" i="46"/>
  <c r="AX48" i="46" l="1"/>
  <c r="AZ48" i="46" s="1"/>
  <c r="AR63" i="46"/>
  <c r="Y67" i="46"/>
  <c r="Y62" i="46"/>
  <c r="X67" i="46"/>
  <c r="X62" i="46"/>
  <c r="T63" i="46"/>
  <c r="T69" i="46"/>
  <c r="AF67" i="46"/>
  <c r="AF62" i="46"/>
  <c r="X69" i="46"/>
  <c r="AC62" i="46"/>
  <c r="AC67" i="46"/>
  <c r="AT67" i="46"/>
  <c r="AT62" i="46"/>
  <c r="AH63" i="46"/>
  <c r="AH69" i="46"/>
  <c r="U62" i="46"/>
  <c r="U67" i="46"/>
  <c r="AK62" i="46"/>
  <c r="AK67" i="46"/>
  <c r="AB67" i="46"/>
  <c r="AB62" i="46"/>
  <c r="AX42" i="46"/>
  <c r="AZ42" i="46" s="1"/>
  <c r="AF63" i="46"/>
  <c r="AF69" i="46"/>
  <c r="T67" i="46"/>
  <c r="T62" i="46"/>
  <c r="AX30" i="46"/>
  <c r="AZ30" i="46" s="1"/>
  <c r="X63" i="46"/>
  <c r="AJ62" i="46"/>
  <c r="AJ67" i="46"/>
  <c r="AR62" i="46"/>
  <c r="AR67" i="46"/>
  <c r="AG62" i="46"/>
  <c r="AG67" i="46"/>
  <c r="AO62" i="46"/>
  <c r="AO67" i="46"/>
  <c r="AS67" i="46"/>
  <c r="AS62" i="46"/>
  <c r="AX63" i="46"/>
  <c r="AZ63" i="46" s="1"/>
  <c r="AX62" i="46"/>
  <c r="AZ62" i="46" s="1"/>
</calcChain>
</file>

<file path=xl/sharedStrings.xml><?xml version="1.0" encoding="utf-8"?>
<sst xmlns="http://schemas.openxmlformats.org/spreadsheetml/2006/main" count="2906" uniqueCount="955">
  <si>
    <t>令和７年度</t>
    <rPh sb="0" eb="2">
      <t>レイワ</t>
    </rPh>
    <rPh sb="3" eb="5">
      <t>ネンド</t>
    </rPh>
    <phoneticPr fontId="5"/>
  </si>
  <si>
    <t>指定通所介護事業所の指導に係る事前提出資料</t>
    <rPh sb="0" eb="2">
      <t>シテイ</t>
    </rPh>
    <rPh sb="2" eb="3">
      <t>ツウ</t>
    </rPh>
    <rPh sb="3" eb="4">
      <t>ショ</t>
    </rPh>
    <rPh sb="4" eb="6">
      <t>カイゴ</t>
    </rPh>
    <rPh sb="6" eb="9">
      <t>ジギョウショ</t>
    </rPh>
    <rPh sb="10" eb="12">
      <t>シドウ</t>
    </rPh>
    <rPh sb="13" eb="14">
      <t>カカ</t>
    </rPh>
    <rPh sb="15" eb="17">
      <t>ジゼン</t>
    </rPh>
    <rPh sb="17" eb="19">
      <t>テイシュツ</t>
    </rPh>
    <rPh sb="19" eb="21">
      <t>シリョウ</t>
    </rPh>
    <phoneticPr fontId="5"/>
  </si>
  <si>
    <t>　　</t>
    <phoneticPr fontId="5"/>
  </si>
  <si>
    <t>事業所名</t>
    <phoneticPr fontId="5"/>
  </si>
  <si>
    <t>提出日：</t>
    <phoneticPr fontId="5"/>
  </si>
  <si>
    <t>令和　　年　　月　　日</t>
    <rPh sb="0" eb="2">
      <t>レイワ</t>
    </rPh>
    <phoneticPr fontId="5"/>
  </si>
  <si>
    <t>開設法人名</t>
    <phoneticPr fontId="5"/>
  </si>
  <si>
    <t>代表者名</t>
  </si>
  <si>
    <t>管理者名</t>
    <rPh sb="0" eb="3">
      <t>カンリシャ</t>
    </rPh>
    <rPh sb="3" eb="4">
      <t>メイ</t>
    </rPh>
    <phoneticPr fontId="5"/>
  </si>
  <si>
    <t>（記入担当者）</t>
  </si>
  <si>
    <t>（担当者連絡先）</t>
  </si>
  <si>
    <t>※　既存の様式として作成してある場合（様式の縦、横等）は、内容の変更がなければ、既存の様式を使用してください。</t>
  </si>
  <si>
    <t>・添付資料（１部ずつ提出）</t>
    <phoneticPr fontId="6"/>
  </si>
  <si>
    <t>この様式で作成した事前提出資料と併せて下記①②③の資料を事前に電子データで提出してください。</t>
    <rPh sb="31" eb="33">
      <t>デンシ</t>
    </rPh>
    <phoneticPr fontId="6"/>
  </si>
  <si>
    <t>※実施通知に記載しているメールアドレスへ送付してください。</t>
    <rPh sb="1" eb="5">
      <t>ジッシツウチ</t>
    </rPh>
    <rPh sb="6" eb="8">
      <t>キサイ</t>
    </rPh>
    <rPh sb="20" eb="22">
      <t>ソウフ</t>
    </rPh>
    <phoneticPr fontId="6"/>
  </si>
  <si>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6"/>
  </si>
  <si>
    <t>※電子データでの提出が困難な事業所は郵送での提出としますが、資料はホッチキス留めせずに提出してください。</t>
    <rPh sb="1" eb="3">
      <t>デンシ</t>
    </rPh>
    <rPh sb="8" eb="10">
      <t>テイシュツ</t>
    </rPh>
    <rPh sb="11" eb="13">
      <t>コンナン</t>
    </rPh>
    <rPh sb="14" eb="17">
      <t>ジギョウショ</t>
    </rPh>
    <rPh sb="18" eb="20">
      <t>ユウソウ</t>
    </rPh>
    <rPh sb="22" eb="24">
      <t>テイシュツ</t>
    </rPh>
    <rPh sb="30" eb="32">
      <t>シリョウ</t>
    </rPh>
    <rPh sb="38" eb="39">
      <t>ド</t>
    </rPh>
    <rPh sb="43" eb="45">
      <t>テイシュツ</t>
    </rPh>
    <phoneticPr fontId="6"/>
  </si>
  <si>
    <t>①</t>
  </si>
  <si>
    <t>事業所作成のサービス計画、当該居宅サービス計画書（ケアプランⅠ、Ⅱ、Ⅲ表）、サービス提供の記録一式（１月分）　直近のもの１名分</t>
    <rPh sb="0" eb="3">
      <t>ジギョウショ</t>
    </rPh>
    <rPh sb="3" eb="5">
      <t>サクセイ</t>
    </rPh>
    <rPh sb="10" eb="12">
      <t>ケイカク</t>
    </rPh>
    <rPh sb="13" eb="15">
      <t>トウガイ</t>
    </rPh>
    <rPh sb="15" eb="17">
      <t>キョタク</t>
    </rPh>
    <rPh sb="21" eb="24">
      <t>ケイカクショ</t>
    </rPh>
    <rPh sb="35" eb="36">
      <t>ヒョウ</t>
    </rPh>
    <rPh sb="42" eb="44">
      <t>テイキョウ</t>
    </rPh>
    <rPh sb="45" eb="47">
      <t>キロク</t>
    </rPh>
    <rPh sb="47" eb="49">
      <t>イッシキ</t>
    </rPh>
    <rPh sb="51" eb="53">
      <t>ゲツブン</t>
    </rPh>
    <rPh sb="55" eb="56">
      <t>チョク</t>
    </rPh>
    <rPh sb="56" eb="57">
      <t>キン</t>
    </rPh>
    <rPh sb="61" eb="62">
      <t>メイ</t>
    </rPh>
    <rPh sb="62" eb="63">
      <t>ブン</t>
    </rPh>
    <phoneticPr fontId="5"/>
  </si>
  <si>
    <t>（利用者名、住所、電話番号、家族構成など個人情報に係わる部分はマジックなどで黒く塗りつぶしてください。）</t>
    <phoneticPr fontId="6"/>
  </si>
  <si>
    <t>②</t>
    <phoneticPr fontId="6"/>
  </si>
  <si>
    <t>運営規程、重要事項説明書、契約書</t>
    <rPh sb="13" eb="16">
      <t>ケイヤクショ</t>
    </rPh>
    <phoneticPr fontId="6"/>
  </si>
  <si>
    <t>③</t>
    <phoneticPr fontId="5"/>
  </si>
  <si>
    <t>事業所の平面図</t>
    <rPh sb="0" eb="3">
      <t>ジギョウショ</t>
    </rPh>
    <rPh sb="4" eb="7">
      <t>ヘイメンズ</t>
    </rPh>
    <phoneticPr fontId="5"/>
  </si>
  <si>
    <t>・運営指導当日に準備すべき書類等</t>
    <rPh sb="1" eb="3">
      <t>ウンエイ</t>
    </rPh>
    <phoneticPr fontId="6"/>
  </si>
  <si>
    <t>職員勤務割実績表（非常勤を含む。兼務職員については、兼務先での勤務割合がわかるものも準備してください。）</t>
  </si>
  <si>
    <t>人事記録（履歴書、研修・勤務歴がわかる人事カード、辞令の写し、タイムカード等）</t>
  </si>
  <si>
    <t>指定申請、変更届</t>
  </si>
  <si>
    <t>介護給付費算定に係る体制の届出</t>
  </si>
  <si>
    <t>職員の研修および訓練に関する記録</t>
    <rPh sb="8" eb="10">
      <t>クンレン</t>
    </rPh>
    <phoneticPr fontId="6"/>
  </si>
  <si>
    <t>利用者ごとの台帳（契約書、サービス計画、居宅サービス計画書（ケアプラン）、サービス提供の記録）</t>
    <rPh sb="17" eb="19">
      <t>ケイカク</t>
    </rPh>
    <rPh sb="20" eb="22">
      <t>キョタク</t>
    </rPh>
    <phoneticPr fontId="6"/>
  </si>
  <si>
    <t>苦情処理および事故対応に関するマニュアル、記録</t>
    <rPh sb="7" eb="11">
      <t>ジコタイオウ</t>
    </rPh>
    <phoneticPr fontId="6"/>
  </si>
  <si>
    <t>介護報酬請求レセプト控え</t>
  </si>
  <si>
    <t>利用料請求書控え</t>
  </si>
  <si>
    <t>業務継続計画書</t>
    <rPh sb="0" eb="4">
      <t>ギョウムケイゾク</t>
    </rPh>
    <rPh sb="4" eb="6">
      <t>ケイカク</t>
    </rPh>
    <rPh sb="6" eb="7">
      <t>ショ</t>
    </rPh>
    <phoneticPr fontId="6"/>
  </si>
  <si>
    <t>整備することが必要な各種指針</t>
    <rPh sb="0" eb="2">
      <t>セイビ</t>
    </rPh>
    <rPh sb="7" eb="9">
      <t>ヒツヨウ</t>
    </rPh>
    <rPh sb="10" eb="12">
      <t>カクシュ</t>
    </rPh>
    <rPh sb="12" eb="14">
      <t>シシン</t>
    </rPh>
    <phoneticPr fontId="6"/>
  </si>
  <si>
    <t>委員会等の開催記録</t>
    <rPh sb="0" eb="4">
      <t>イインカイトウ</t>
    </rPh>
    <rPh sb="5" eb="9">
      <t>カイサイキロク</t>
    </rPh>
    <phoneticPr fontId="5"/>
  </si>
  <si>
    <t>運営規程</t>
  </si>
  <si>
    <t>重要事項説明書、パンフレット等</t>
  </si>
  <si>
    <t>※直近３か月分について、準備してください。</t>
    <phoneticPr fontId="6"/>
  </si>
  <si>
    <r>
      <t>※</t>
    </r>
    <r>
      <rPr>
        <sz val="11"/>
        <rFont val="ＭＳ Ｐゴシック"/>
        <family val="3"/>
        <charset val="128"/>
      </rPr>
      <t>運営指導当日に、必要に応じて上記以外の書類について提示を求めたり、コピーを求めることがありますのでご了承ください。</t>
    </r>
    <rPh sb="1" eb="3">
      <t>ウンエイ</t>
    </rPh>
    <phoneticPr fontId="6"/>
  </si>
  <si>
    <t>１　従業者の勤務の体制及び勤務形態一覧表　</t>
    <phoneticPr fontId="5"/>
  </si>
  <si>
    <t>サービス種別（</t>
    <rPh sb="4" eb="6">
      <t>シュベツ</t>
    </rPh>
    <phoneticPr fontId="44"/>
  </si>
  <si>
    <t>通所介護</t>
    <rPh sb="0" eb="2">
      <t>ツウショ</t>
    </rPh>
    <rPh sb="2" eb="4">
      <t>カイゴ</t>
    </rPh>
    <phoneticPr fontId="44"/>
  </si>
  <si>
    <t>）</t>
    <phoneticPr fontId="44"/>
  </si>
  <si>
    <t>令和</t>
    <rPh sb="0" eb="2">
      <t>レイワ</t>
    </rPh>
    <phoneticPr fontId="44"/>
  </si>
  <si>
    <t>(</t>
    <phoneticPr fontId="44"/>
  </si>
  <si>
    <t>)</t>
    <phoneticPr fontId="44"/>
  </si>
  <si>
    <t>年</t>
    <rPh sb="0" eb="1">
      <t>ネン</t>
    </rPh>
    <phoneticPr fontId="44"/>
  </si>
  <si>
    <t>月</t>
    <rPh sb="0" eb="1">
      <t>ゲツ</t>
    </rPh>
    <phoneticPr fontId="44"/>
  </si>
  <si>
    <t>事業所名（</t>
    <rPh sb="0" eb="3">
      <t>ジギョウショ</t>
    </rPh>
    <rPh sb="3" eb="4">
      <t>メイ</t>
    </rPh>
    <phoneticPr fontId="44"/>
  </si>
  <si>
    <t>(1)</t>
    <phoneticPr fontId="44"/>
  </si>
  <si>
    <t>４週</t>
  </si>
  <si>
    <t>※【記載例】・【記入方法】を確認した後に資料作成してください。</t>
    <rPh sb="2" eb="5">
      <t>キサイレイ</t>
    </rPh>
    <rPh sb="8" eb="12">
      <t>キニュウホウホウ</t>
    </rPh>
    <rPh sb="14" eb="16">
      <t>カクニン</t>
    </rPh>
    <rPh sb="18" eb="19">
      <t>ゴ</t>
    </rPh>
    <rPh sb="20" eb="24">
      <t>シリョウサクセイ</t>
    </rPh>
    <phoneticPr fontId="5"/>
  </si>
  <si>
    <t>(2)</t>
    <phoneticPr fontId="44"/>
  </si>
  <si>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</si>
  <si>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4"/>
  </si>
  <si>
    <t>時間/週</t>
    <rPh sb="0" eb="2">
      <t>ジカン</t>
    </rPh>
    <rPh sb="3" eb="4">
      <t>シュウ</t>
    </rPh>
    <phoneticPr fontId="44"/>
  </si>
  <si>
    <t>時間/月</t>
    <rPh sb="0" eb="2">
      <t>ジカン</t>
    </rPh>
    <rPh sb="3" eb="4">
      <t>ツキ</t>
    </rPh>
    <phoneticPr fontId="44"/>
  </si>
  <si>
    <t>当月の日数</t>
    <rPh sb="0" eb="2">
      <t>トウゲツ</t>
    </rPh>
    <rPh sb="3" eb="5">
      <t>ニッスウ</t>
    </rPh>
    <phoneticPr fontId="44"/>
  </si>
  <si>
    <t>日</t>
    <rPh sb="0" eb="1">
      <t>ニチ</t>
    </rPh>
    <phoneticPr fontId="44"/>
  </si>
  <si>
    <t>(4) 事業所全体のサービス提供単位数</t>
    <phoneticPr fontId="44"/>
  </si>
  <si>
    <t>単位</t>
    <rPh sb="0" eb="2">
      <t>タンイ</t>
    </rPh>
    <phoneticPr fontId="44"/>
  </si>
  <si>
    <t>単位目</t>
    <rPh sb="0" eb="2">
      <t>タンイ</t>
    </rPh>
    <rPh sb="2" eb="3">
      <t>メ</t>
    </rPh>
    <phoneticPr fontId="44"/>
  </si>
  <si>
    <t xml:space="preserve">(5) 当該サービス提供単位のサービス提供時間 </t>
    <rPh sb="4" eb="6">
      <t>トウガイ</t>
    </rPh>
    <rPh sb="10" eb="12">
      <t>テイキョウ</t>
    </rPh>
    <rPh sb="12" eb="14">
      <t>タンイ</t>
    </rPh>
    <rPh sb="19" eb="21">
      <t>テイキョウ</t>
    </rPh>
    <rPh sb="21" eb="23">
      <t>ジカン</t>
    </rPh>
    <phoneticPr fontId="44"/>
  </si>
  <si>
    <t>～</t>
    <phoneticPr fontId="44"/>
  </si>
  <si>
    <t>（計</t>
    <rPh sb="1" eb="2">
      <t>ケイ</t>
    </rPh>
    <phoneticPr fontId="44"/>
  </si>
  <si>
    <t>時間）</t>
    <rPh sb="0" eb="2">
      <t>ジカン</t>
    </rPh>
    <phoneticPr fontId="44"/>
  </si>
  <si>
    <t>No</t>
    <phoneticPr fontId="44"/>
  </si>
  <si>
    <t>(6) 
職種</t>
    <phoneticPr fontId="5"/>
  </si>
  <si>
    <t>(7)
勤務
形態</t>
    <phoneticPr fontId="5"/>
  </si>
  <si>
    <t>(8)
資格</t>
    <rPh sb="4" eb="6">
      <t>シカク</t>
    </rPh>
    <phoneticPr fontId="44"/>
  </si>
  <si>
    <t>(9) 氏　名</t>
    <phoneticPr fontId="5"/>
  </si>
  <si>
    <t>(10)</t>
    <phoneticPr fontId="44"/>
  </si>
  <si>
    <t>(12)
週平均
勤務時間
数</t>
    <phoneticPr fontId="44"/>
  </si>
  <si>
    <t>(13) 兼務状況
（兼務先及び兼務する
職務の内容）等</t>
    <rPh sb="5" eb="7">
      <t>ケンム</t>
    </rPh>
    <rPh sb="7" eb="9">
      <t>ジョウキョウ</t>
    </rPh>
    <rPh sb="11" eb="13">
      <t>ケンム</t>
    </rPh>
    <rPh sb="13" eb="14">
      <t>サキ</t>
    </rPh>
    <rPh sb="14" eb="15">
      <t>オヨ</t>
    </rPh>
    <rPh sb="16" eb="18">
      <t>ケンム</t>
    </rPh>
    <rPh sb="21" eb="23">
      <t>ショクム</t>
    </rPh>
    <rPh sb="24" eb="26">
      <t>ナイヨウ</t>
    </rPh>
    <rPh sb="27" eb="28">
      <t>トウ</t>
    </rPh>
    <phoneticPr fontId="5"/>
  </si>
  <si>
    <t>1週目</t>
    <rPh sb="1" eb="2">
      <t>シュウ</t>
    </rPh>
    <rPh sb="2" eb="3">
      <t>メ</t>
    </rPh>
    <phoneticPr fontId="44"/>
  </si>
  <si>
    <t>2週目</t>
    <rPh sb="1" eb="2">
      <t>シュウ</t>
    </rPh>
    <rPh sb="2" eb="3">
      <t>メ</t>
    </rPh>
    <phoneticPr fontId="44"/>
  </si>
  <si>
    <t>3週目</t>
    <rPh sb="1" eb="2">
      <t>シュウ</t>
    </rPh>
    <rPh sb="2" eb="3">
      <t>メ</t>
    </rPh>
    <phoneticPr fontId="44"/>
  </si>
  <si>
    <t>4週目</t>
    <rPh sb="1" eb="2">
      <t>シュウ</t>
    </rPh>
    <rPh sb="2" eb="3">
      <t>メ</t>
    </rPh>
    <phoneticPr fontId="44"/>
  </si>
  <si>
    <t>5週目</t>
    <rPh sb="1" eb="2">
      <t>シュウ</t>
    </rPh>
    <rPh sb="2" eb="3">
      <t>メ</t>
    </rPh>
    <phoneticPr fontId="44"/>
  </si>
  <si>
    <t>シフト記号</t>
    <phoneticPr fontId="44"/>
  </si>
  <si>
    <t>勤務時間数</t>
    <rPh sb="0" eb="2">
      <t>キンム</t>
    </rPh>
    <rPh sb="2" eb="4">
      <t>ジカン</t>
    </rPh>
    <rPh sb="4" eb="5">
      <t>スウ</t>
    </rPh>
    <phoneticPr fontId="44"/>
  </si>
  <si>
    <t>サービス提供時間内
の勤務時間数</t>
    <rPh sb="4" eb="6">
      <t>テイキョウ</t>
    </rPh>
    <rPh sb="6" eb="9">
      <t>ジカンナイ</t>
    </rPh>
    <rPh sb="11" eb="13">
      <t>キンム</t>
    </rPh>
    <rPh sb="13" eb="15">
      <t>ジカン</t>
    </rPh>
    <rPh sb="15" eb="16">
      <t>スウ</t>
    </rPh>
    <phoneticPr fontId="44"/>
  </si>
  <si>
    <t>(14) サービス提供時間内の勤務延時間数（生活相談員）</t>
    <rPh sb="9" eb="11">
      <t>テイキョウ</t>
    </rPh>
    <rPh sb="11" eb="13">
      <t>ジカン</t>
    </rPh>
    <rPh sb="13" eb="14">
      <t>ナイ</t>
    </rPh>
    <phoneticPr fontId="44"/>
  </si>
  <si>
    <t>(15) サービス提供時間内の勤務延時間数（介護職員）</t>
    <rPh sb="9" eb="11">
      <t>テイキョウ</t>
    </rPh>
    <rPh sb="11" eb="13">
      <t>ジカン</t>
    </rPh>
    <rPh sb="13" eb="14">
      <t>ナイ</t>
    </rPh>
    <phoneticPr fontId="44"/>
  </si>
  <si>
    <t>(16) 利用者数　　　</t>
  </si>
  <si>
    <t>(17) サービス提供時間（平均提供時間）</t>
    <rPh sb="9" eb="11">
      <t>テイキョウ</t>
    </rPh>
    <rPh sb="11" eb="13">
      <t>ジカン</t>
    </rPh>
    <rPh sb="14" eb="16">
      <t>ヘイキン</t>
    </rPh>
    <rPh sb="16" eb="18">
      <t>テイキョウ</t>
    </rPh>
    <rPh sb="18" eb="20">
      <t>ジカン</t>
    </rPh>
    <phoneticPr fontId="44"/>
  </si>
  <si>
    <t>(18) 確保すべき介護職員の勤務時間数　　　</t>
    <rPh sb="5" eb="7">
      <t>カクホ</t>
    </rPh>
    <rPh sb="10" eb="12">
      <t>カイゴ</t>
    </rPh>
    <rPh sb="12" eb="14">
      <t>ショクイン</t>
    </rPh>
    <rPh sb="15" eb="17">
      <t>キンム</t>
    </rPh>
    <rPh sb="17" eb="20">
      <t>ジカンスウ</t>
    </rPh>
    <phoneticPr fontId="44"/>
  </si>
  <si>
    <t>（参考）
(19) 1日の職種別人員内訳</t>
    <rPh sb="1" eb="3">
      <t>サンコウ</t>
    </rPh>
    <rPh sb="11" eb="12">
      <t>ニチ</t>
    </rPh>
    <rPh sb="13" eb="16">
      <t>ショクシュベツ</t>
    </rPh>
    <rPh sb="16" eb="17">
      <t>ニン</t>
    </rPh>
    <rPh sb="17" eb="18">
      <t>イン</t>
    </rPh>
    <rPh sb="18" eb="19">
      <t>ウチ</t>
    </rPh>
    <rPh sb="19" eb="20">
      <t>ヤク</t>
    </rPh>
    <phoneticPr fontId="44"/>
  </si>
  <si>
    <t>生活相談員</t>
    <rPh sb="0" eb="2">
      <t>セイカツ</t>
    </rPh>
    <rPh sb="2" eb="5">
      <t>ソウダンイン</t>
    </rPh>
    <phoneticPr fontId="44"/>
  </si>
  <si>
    <t>看護職員</t>
    <rPh sb="0" eb="2">
      <t>カンゴ</t>
    </rPh>
    <rPh sb="2" eb="4">
      <t>ショクイン</t>
    </rPh>
    <phoneticPr fontId="44"/>
  </si>
  <si>
    <t>介護職員</t>
    <rPh sb="0" eb="2">
      <t>カイゴ</t>
    </rPh>
    <rPh sb="2" eb="4">
      <t>ショクイン</t>
    </rPh>
    <phoneticPr fontId="44"/>
  </si>
  <si>
    <t>機能訓練指導員</t>
    <rPh sb="0" eb="2">
      <t>キノウ</t>
    </rPh>
    <rPh sb="2" eb="4">
      <t>クンレン</t>
    </rPh>
    <rPh sb="4" eb="7">
      <t>シドウイン</t>
    </rPh>
    <phoneticPr fontId="44"/>
  </si>
  <si>
    <t>≪要 提出≫</t>
    <rPh sb="1" eb="2">
      <t>ヨウ</t>
    </rPh>
    <rPh sb="3" eb="5">
      <t>テイシュツ</t>
    </rPh>
    <phoneticPr fontId="44"/>
  </si>
  <si>
    <t>■シフト記号表（勤務時間帯）</t>
    <rPh sb="4" eb="6">
      <t>キゴウ</t>
    </rPh>
    <rPh sb="6" eb="7">
      <t>ヒョウ</t>
    </rPh>
    <rPh sb="8" eb="10">
      <t>キンム</t>
    </rPh>
    <rPh sb="10" eb="13">
      <t>ジカンタイ</t>
    </rPh>
    <phoneticPr fontId="44"/>
  </si>
  <si>
    <t>※24時間表記</t>
  </si>
  <si>
    <t>休憩時間1時間は「1:00」、休憩時間45分は「00:45」と入力してください。</t>
    <phoneticPr fontId="44"/>
  </si>
  <si>
    <t>勤務時間</t>
    <rPh sb="0" eb="2">
      <t>キンム</t>
    </rPh>
    <rPh sb="2" eb="4">
      <t>ジカン</t>
    </rPh>
    <phoneticPr fontId="44"/>
  </si>
  <si>
    <t>サービス提供時間</t>
    <rPh sb="4" eb="6">
      <t>テイキョウ</t>
    </rPh>
    <rPh sb="6" eb="8">
      <t>ジカン</t>
    </rPh>
    <phoneticPr fontId="44"/>
  </si>
  <si>
    <t>サービス提供時間内の勤務時間</t>
    <rPh sb="4" eb="6">
      <t>テイキョウ</t>
    </rPh>
    <rPh sb="6" eb="8">
      <t>ジカン</t>
    </rPh>
    <rPh sb="8" eb="9">
      <t>ナイ</t>
    </rPh>
    <rPh sb="10" eb="12">
      <t>キンム</t>
    </rPh>
    <rPh sb="12" eb="14">
      <t>ジカン</t>
    </rPh>
    <phoneticPr fontId="44"/>
  </si>
  <si>
    <t>自由記載欄</t>
    <rPh sb="0" eb="2">
      <t>ジユウ</t>
    </rPh>
    <rPh sb="2" eb="4">
      <t>キサイ</t>
    </rPh>
    <rPh sb="4" eb="5">
      <t>ラン</t>
    </rPh>
    <phoneticPr fontId="44"/>
  </si>
  <si>
    <t>記号</t>
    <rPh sb="0" eb="2">
      <t>キゴウ</t>
    </rPh>
    <phoneticPr fontId="44"/>
  </si>
  <si>
    <t>始業時刻</t>
    <rPh sb="0" eb="2">
      <t>シギョウ</t>
    </rPh>
    <rPh sb="2" eb="4">
      <t>ジコク</t>
    </rPh>
    <phoneticPr fontId="44"/>
  </si>
  <si>
    <t>終業時刻</t>
    <rPh sb="0" eb="2">
      <t>シュウギョウ</t>
    </rPh>
    <rPh sb="2" eb="4">
      <t>ジコク</t>
    </rPh>
    <phoneticPr fontId="44"/>
  </si>
  <si>
    <t>うち、休憩時間</t>
    <rPh sb="3" eb="5">
      <t>キュウケイ</t>
    </rPh>
    <rPh sb="5" eb="7">
      <t>ジカン</t>
    </rPh>
    <phoneticPr fontId="44"/>
  </si>
  <si>
    <t>開始時刻</t>
    <rPh sb="0" eb="2">
      <t>カイシ</t>
    </rPh>
    <rPh sb="2" eb="4">
      <t>ジコク</t>
    </rPh>
    <phoneticPr fontId="44"/>
  </si>
  <si>
    <t>終了時刻</t>
    <rPh sb="0" eb="2">
      <t>シュウリョウ</t>
    </rPh>
    <rPh sb="2" eb="4">
      <t>ジコク</t>
    </rPh>
    <phoneticPr fontId="44"/>
  </si>
  <si>
    <t>a</t>
    <phoneticPr fontId="44"/>
  </si>
  <si>
    <t>：</t>
    <phoneticPr fontId="44"/>
  </si>
  <si>
    <t>（</t>
    <phoneticPr fontId="44"/>
  </si>
  <si>
    <t>b</t>
    <phoneticPr fontId="44"/>
  </si>
  <si>
    <t>c</t>
    <phoneticPr fontId="44"/>
  </si>
  <si>
    <t>d</t>
    <phoneticPr fontId="44"/>
  </si>
  <si>
    <t>e</t>
    <phoneticPr fontId="44"/>
  </si>
  <si>
    <t>f</t>
    <phoneticPr fontId="44"/>
  </si>
  <si>
    <t>g</t>
    <phoneticPr fontId="44"/>
  </si>
  <si>
    <t>h</t>
    <phoneticPr fontId="44"/>
  </si>
  <si>
    <t>i</t>
    <phoneticPr fontId="44"/>
  </si>
  <si>
    <t>j</t>
    <phoneticPr fontId="44"/>
  </si>
  <si>
    <t>k</t>
    <phoneticPr fontId="44"/>
  </si>
  <si>
    <t>l</t>
    <phoneticPr fontId="44"/>
  </si>
  <si>
    <t>m</t>
    <phoneticPr fontId="44"/>
  </si>
  <si>
    <t>n</t>
    <phoneticPr fontId="44"/>
  </si>
  <si>
    <t>o</t>
    <phoneticPr fontId="44"/>
  </si>
  <si>
    <t>p</t>
    <phoneticPr fontId="44"/>
  </si>
  <si>
    <t>q</t>
    <phoneticPr fontId="44"/>
  </si>
  <si>
    <t>r</t>
    <phoneticPr fontId="44"/>
  </si>
  <si>
    <t>s</t>
    <phoneticPr fontId="44"/>
  </si>
  <si>
    <t>t</t>
    <phoneticPr fontId="44"/>
  </si>
  <si>
    <t>u</t>
    <phoneticPr fontId="44"/>
  </si>
  <si>
    <t>v</t>
    <phoneticPr fontId="44"/>
  </si>
  <si>
    <t>w</t>
    <phoneticPr fontId="44"/>
  </si>
  <si>
    <t>x</t>
    <phoneticPr fontId="44"/>
  </si>
  <si>
    <t>y</t>
    <phoneticPr fontId="44"/>
  </si>
  <si>
    <t>z</t>
    <phoneticPr fontId="44"/>
  </si>
  <si>
    <t>休</t>
    <rPh sb="0" eb="1">
      <t>ヤス</t>
    </rPh>
    <phoneticPr fontId="44"/>
  </si>
  <si>
    <t>休日</t>
    <rPh sb="0" eb="2">
      <t>キュウジツ</t>
    </rPh>
    <phoneticPr fontId="44"/>
  </si>
  <si>
    <t>-</t>
    <phoneticPr fontId="44"/>
  </si>
  <si>
    <t>・職種ごとの勤務時間を「○：○○～○：○○」と表記することが困難な場合は、No21～30を活用し、勤務時間数のみを入力してください。</t>
    <rPh sb="45" eb="47">
      <t>カツヨウ</t>
    </rPh>
    <phoneticPr fontId="44"/>
  </si>
  <si>
    <t>・No1～20は始業時刻・終業時刻・休憩時間等を入力すると勤務時間数が計算されますが、入力の補助を目的とするものですので、結果に誤りがないかご確認ください。</t>
    <rPh sb="8" eb="10">
      <t>シギョウ</t>
    </rPh>
    <rPh sb="10" eb="12">
      <t>ジコク</t>
    </rPh>
    <rPh sb="13" eb="15">
      <t>シュウギョウ</t>
    </rPh>
    <rPh sb="15" eb="17">
      <t>ジコク</t>
    </rPh>
    <rPh sb="18" eb="20">
      <t>キュウケイ</t>
    </rPh>
    <rPh sb="20" eb="22">
      <t>ジカン</t>
    </rPh>
    <rPh sb="22" eb="23">
      <t>トウ</t>
    </rPh>
    <rPh sb="24" eb="26">
      <t>ニュウリョク</t>
    </rPh>
    <rPh sb="29" eb="31">
      <t>キンム</t>
    </rPh>
    <rPh sb="31" eb="34">
      <t>ジカンスウ</t>
    </rPh>
    <rPh sb="35" eb="37">
      <t>ケイサン</t>
    </rPh>
    <rPh sb="43" eb="45">
      <t>ニュウリョク</t>
    </rPh>
    <rPh sb="46" eb="48">
      <t>ホジョ</t>
    </rPh>
    <rPh sb="49" eb="51">
      <t>モクテキ</t>
    </rPh>
    <rPh sb="61" eb="63">
      <t>ケッカ</t>
    </rPh>
    <rPh sb="64" eb="65">
      <t>アヤマ</t>
    </rPh>
    <rPh sb="71" eb="73">
      <t>カクニン</t>
    </rPh>
    <phoneticPr fontId="44"/>
  </si>
  <si>
    <t>・シフト記号が足りない場合は、適宜、行を追加してください。</t>
    <rPh sb="4" eb="6">
      <t>キゴウ</t>
    </rPh>
    <rPh sb="7" eb="8">
      <t>タ</t>
    </rPh>
    <rPh sb="11" eb="13">
      <t>バアイ</t>
    </rPh>
    <rPh sb="15" eb="17">
      <t>テキギ</t>
    </rPh>
    <rPh sb="18" eb="19">
      <t>ギョウ</t>
    </rPh>
    <rPh sb="20" eb="22">
      <t>ツイカ</t>
    </rPh>
    <phoneticPr fontId="44"/>
  </si>
  <si>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44"/>
  </si>
  <si>
    <t>・通所介護における「確保すべき従業者の勤務延時間数」には、「最低限確保すべきとされている程度の休憩時間は含めて差し支えない」としており、</t>
    <rPh sb="1" eb="3">
      <t>ツウショ</t>
    </rPh>
    <rPh sb="3" eb="5">
      <t>カイゴ</t>
    </rPh>
    <rPh sb="10" eb="12">
      <t>カクホ</t>
    </rPh>
    <rPh sb="15" eb="18">
      <t>ジュウギョウシャ</t>
    </rPh>
    <rPh sb="19" eb="21">
      <t>キンム</t>
    </rPh>
    <rPh sb="21" eb="22">
      <t>ノ</t>
    </rPh>
    <rPh sb="22" eb="24">
      <t>ジカン</t>
    </rPh>
    <rPh sb="24" eb="25">
      <t>スウ</t>
    </rPh>
    <rPh sb="30" eb="33">
      <t>サイテイゲン</t>
    </rPh>
    <rPh sb="33" eb="35">
      <t>カクホ</t>
    </rPh>
    <rPh sb="44" eb="46">
      <t>テイド</t>
    </rPh>
    <rPh sb="47" eb="49">
      <t>キュウケイ</t>
    </rPh>
    <rPh sb="49" eb="51">
      <t>ジカン</t>
    </rPh>
    <rPh sb="52" eb="53">
      <t>フク</t>
    </rPh>
    <rPh sb="55" eb="56">
      <t>サ</t>
    </rPh>
    <rPh sb="57" eb="58">
      <t>ツカ</t>
    </rPh>
    <phoneticPr fontId="44"/>
  </si>
  <si>
    <t>　「サービス提供時間内の勤務時間」の計算にあたってその休憩時間を差し引く必要はないのでご留意ください。（上記「U」列）</t>
    <rPh sb="6" eb="8">
      <t>テイキョウ</t>
    </rPh>
    <rPh sb="8" eb="10">
      <t>ジカン</t>
    </rPh>
    <rPh sb="10" eb="11">
      <t>ナイ</t>
    </rPh>
    <rPh sb="12" eb="14">
      <t>キンム</t>
    </rPh>
    <rPh sb="14" eb="16">
      <t>ジカン</t>
    </rPh>
    <rPh sb="18" eb="20">
      <t>ケイサン</t>
    </rPh>
    <rPh sb="27" eb="29">
      <t>キュウケイ</t>
    </rPh>
    <rPh sb="29" eb="31">
      <t>ジカン</t>
    </rPh>
    <rPh sb="32" eb="33">
      <t>サ</t>
    </rPh>
    <rPh sb="34" eb="35">
      <t>ヒ</t>
    </rPh>
    <rPh sb="36" eb="38">
      <t>ヒツヨウ</t>
    </rPh>
    <rPh sb="44" eb="46">
      <t>リュウイ</t>
    </rPh>
    <rPh sb="52" eb="54">
      <t>ジョウキ</t>
    </rPh>
    <rPh sb="57" eb="58">
      <t>レツ</t>
    </rPh>
    <phoneticPr fontId="44"/>
  </si>
  <si>
    <t>（参考様式1）</t>
    <rPh sb="1" eb="3">
      <t>サンコウ</t>
    </rPh>
    <rPh sb="3" eb="5">
      <t>ヨウシキ</t>
    </rPh>
    <phoneticPr fontId="5"/>
  </si>
  <si>
    <t>従業者の勤務の体制及び勤務形態一覧表　</t>
  </si>
  <si>
    <t>○○デイサービス</t>
    <phoneticPr fontId="44"/>
  </si>
  <si>
    <t>管理者</t>
    <rPh sb="0" eb="3">
      <t>カンリシャ</t>
    </rPh>
    <phoneticPr fontId="44"/>
  </si>
  <si>
    <t>A</t>
  </si>
  <si>
    <t>ー</t>
  </si>
  <si>
    <t>厚労　太郎</t>
    <rPh sb="0" eb="2">
      <t>コウロウ</t>
    </rPh>
    <rPh sb="3" eb="5">
      <t>タロウ</t>
    </rPh>
    <phoneticPr fontId="44"/>
  </si>
  <si>
    <t>a</t>
  </si>
  <si>
    <t>社会福祉士</t>
    <rPh sb="0" eb="2">
      <t>シャカイ</t>
    </rPh>
    <rPh sb="2" eb="5">
      <t>フクシシ</t>
    </rPh>
    <phoneticPr fontId="45"/>
  </si>
  <si>
    <t>○○　A太</t>
    <rPh sb="4" eb="5">
      <t>タ</t>
    </rPh>
    <phoneticPr fontId="44"/>
  </si>
  <si>
    <t>B</t>
  </si>
  <si>
    <t>社会福祉主事任用資格</t>
  </si>
  <si>
    <t>○○　B子</t>
    <rPh sb="4" eb="5">
      <t>コ</t>
    </rPh>
    <phoneticPr fontId="44"/>
  </si>
  <si>
    <t>看護師</t>
    <rPh sb="0" eb="3">
      <t>カンゴシ</t>
    </rPh>
    <phoneticPr fontId="44"/>
  </si>
  <si>
    <t>○○　C男</t>
    <rPh sb="4" eb="5">
      <t>オトコ</t>
    </rPh>
    <phoneticPr fontId="44"/>
  </si>
  <si>
    <t>機能訓練指導員、介護職員</t>
    <rPh sb="0" eb="2">
      <t>キノウ</t>
    </rPh>
    <rPh sb="2" eb="4">
      <t>クンレン</t>
    </rPh>
    <rPh sb="4" eb="7">
      <t>シドウイン</t>
    </rPh>
    <rPh sb="8" eb="10">
      <t>カイゴ</t>
    </rPh>
    <rPh sb="10" eb="12">
      <t>ショクイン</t>
    </rPh>
    <phoneticPr fontId="44"/>
  </si>
  <si>
    <t>D</t>
  </si>
  <si>
    <t>准看護師</t>
    <rPh sb="0" eb="4">
      <t>ジュンカンゴシ</t>
    </rPh>
    <phoneticPr fontId="44"/>
  </si>
  <si>
    <t>○○　D美</t>
    <rPh sb="4" eb="5">
      <t>ミ</t>
    </rPh>
    <phoneticPr fontId="44"/>
  </si>
  <si>
    <t>○○　C男</t>
    <phoneticPr fontId="44"/>
  </si>
  <si>
    <t>看護職員、機能訓練指導員</t>
    <rPh sb="0" eb="2">
      <t>カンゴ</t>
    </rPh>
    <rPh sb="2" eb="4">
      <t>ショクイン</t>
    </rPh>
    <rPh sb="5" eb="7">
      <t>キノウ</t>
    </rPh>
    <rPh sb="7" eb="9">
      <t>クンレン</t>
    </rPh>
    <rPh sb="9" eb="12">
      <t>シドウイン</t>
    </rPh>
    <phoneticPr fontId="44"/>
  </si>
  <si>
    <t>介護福祉士</t>
    <rPh sb="0" eb="2">
      <t>カイゴ</t>
    </rPh>
    <rPh sb="2" eb="5">
      <t>フクシシ</t>
    </rPh>
    <phoneticPr fontId="44"/>
  </si>
  <si>
    <t>○○　E次</t>
    <rPh sb="4" eb="5">
      <t>ツギ</t>
    </rPh>
    <phoneticPr fontId="44"/>
  </si>
  <si>
    <t>○○　F子</t>
    <rPh sb="4" eb="5">
      <t>コ</t>
    </rPh>
    <phoneticPr fontId="44"/>
  </si>
  <si>
    <t>看護職員、介護職員</t>
    <rPh sb="0" eb="2">
      <t>カンゴ</t>
    </rPh>
    <rPh sb="2" eb="4">
      <t>ショクイン</t>
    </rPh>
    <rPh sb="5" eb="7">
      <t>カイゴ</t>
    </rPh>
    <rPh sb="7" eb="9">
      <t>ショクイン</t>
    </rPh>
    <phoneticPr fontId="44"/>
  </si>
  <si>
    <t>(16) 利用者数　　　</t>
    <phoneticPr fontId="44"/>
  </si>
  <si>
    <t>≪提出不要≫</t>
    <rPh sb="1" eb="3">
      <t>テイシュツ</t>
    </rPh>
    <rPh sb="3" eb="5">
      <t>フヨウ</t>
    </rPh>
    <phoneticPr fontId="44"/>
  </si>
  <si>
    <t>従業者の勤務の体制及び勤務形態一覧表　記入方法　（通所介護）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ツウショ</t>
    </rPh>
    <rPh sb="27" eb="29">
      <t>カイゴ</t>
    </rPh>
    <phoneticPr fontId="5"/>
  </si>
  <si>
    <t>・・・直接入力する必要がある箇所です。</t>
    <rPh sb="3" eb="5">
      <t>チョクセツ</t>
    </rPh>
    <rPh sb="5" eb="7">
      <t>ニュウリョク</t>
    </rPh>
    <rPh sb="9" eb="11">
      <t>ヒツヨウ</t>
    </rPh>
    <rPh sb="14" eb="16">
      <t>カショ</t>
    </rPh>
    <phoneticPr fontId="44"/>
  </si>
  <si>
    <t>下記の記入方法に従って、入力してください。</t>
    <phoneticPr fontId="44"/>
  </si>
  <si>
    <t>・・・プルダウンから選択して入力する必要がある箇所です。</t>
    <rPh sb="10" eb="12">
      <t>センタク</t>
    </rPh>
    <rPh sb="14" eb="16">
      <t>ニュウリョク</t>
    </rPh>
    <rPh sb="18" eb="20">
      <t>ヒツヨウ</t>
    </rPh>
    <rPh sb="23" eb="25">
      <t>カショ</t>
    </rPh>
    <phoneticPr fontId="44"/>
  </si>
  <si>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</si>
  <si>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4"/>
  </si>
  <si>
    <t>　(1) 「４週」を選択してください。</t>
    <rPh sb="7" eb="8">
      <t>シュウ</t>
    </rPh>
    <rPh sb="10" eb="12">
      <t>センタク</t>
    </rPh>
    <phoneticPr fontId="44"/>
  </si>
  <si>
    <t>　(2) 「実績」を選択してください。</t>
    <rPh sb="6" eb="8">
      <t>ジッセキ</t>
    </rPh>
    <rPh sb="10" eb="12">
      <t>センタク</t>
    </rPh>
    <phoneticPr fontId="4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</si>
  <si>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4"/>
  </si>
  <si>
    <t>　(4) 事業所全体のサービス提供単位数及び、本シートに記入する単位目を入力してください。</t>
    <rPh sb="5" eb="8">
      <t>ジギョウショ</t>
    </rPh>
    <rPh sb="8" eb="10">
      <t>ゼンタイ</t>
    </rPh>
    <rPh sb="15" eb="17">
      <t>テイキョウ</t>
    </rPh>
    <rPh sb="17" eb="19">
      <t>タンイ</t>
    </rPh>
    <rPh sb="19" eb="20">
      <t>スウ</t>
    </rPh>
    <rPh sb="20" eb="21">
      <t>オヨ</t>
    </rPh>
    <rPh sb="23" eb="24">
      <t>ホン</t>
    </rPh>
    <rPh sb="28" eb="30">
      <t>キニュウ</t>
    </rPh>
    <rPh sb="32" eb="34">
      <t>タンイ</t>
    </rPh>
    <rPh sb="34" eb="35">
      <t>メ</t>
    </rPh>
    <rPh sb="36" eb="38">
      <t>ニュウリョク</t>
    </rPh>
    <phoneticPr fontId="44"/>
  </si>
  <si>
    <t>　(5) 当該サービス提供単位のサービス提供時間を入力してください。（送迎時間は含まれません。）</t>
    <rPh sb="5" eb="7">
      <t>トウガイ</t>
    </rPh>
    <rPh sb="11" eb="13">
      <t>テイキョウ</t>
    </rPh>
    <rPh sb="13" eb="15">
      <t>タンイ</t>
    </rPh>
    <rPh sb="20" eb="22">
      <t>テイキョウ</t>
    </rPh>
    <rPh sb="22" eb="24">
      <t>ジカン</t>
    </rPh>
    <rPh sb="25" eb="27">
      <t>ニュウリョク</t>
    </rPh>
    <rPh sb="35" eb="37">
      <t>ソウゲイ</t>
    </rPh>
    <rPh sb="37" eb="39">
      <t>ジカン</t>
    </rPh>
    <rPh sb="40" eb="41">
      <t>フク</t>
    </rPh>
    <phoneticPr fontId="44"/>
  </si>
  <si>
    <t>　(6)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44"/>
  </si>
  <si>
    <t xml:space="preserve"> 　　 記入の順序は、職種ごとにまとめてください。</t>
    <rPh sb="4" eb="6">
      <t>キニュウ</t>
    </rPh>
    <rPh sb="7" eb="9">
      <t>ジュンジョ</t>
    </rPh>
    <rPh sb="11" eb="13">
      <t>ショクシュ</t>
    </rPh>
    <phoneticPr fontId="44"/>
  </si>
  <si>
    <t>職種名</t>
    <rPh sb="0" eb="2">
      <t>ショクシュ</t>
    </rPh>
    <rPh sb="2" eb="3">
      <t>メイ</t>
    </rPh>
    <phoneticPr fontId="44"/>
  </si>
  <si>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</si>
  <si>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4"/>
  </si>
  <si>
    <t>区分</t>
    <rPh sb="0" eb="2">
      <t>クブン</t>
    </rPh>
    <phoneticPr fontId="44"/>
  </si>
  <si>
    <t>A</t>
    <phoneticPr fontId="44"/>
  </si>
  <si>
    <t>常勤で専従</t>
    <rPh sb="0" eb="2">
      <t>ジョウキン</t>
    </rPh>
    <rPh sb="3" eb="5">
      <t>センジュウ</t>
    </rPh>
    <phoneticPr fontId="44"/>
  </si>
  <si>
    <t>B</t>
    <phoneticPr fontId="44"/>
  </si>
  <si>
    <t>常勤で兼務</t>
    <rPh sb="0" eb="2">
      <t>ジョウキン</t>
    </rPh>
    <rPh sb="3" eb="5">
      <t>ケンム</t>
    </rPh>
    <phoneticPr fontId="44"/>
  </si>
  <si>
    <t>C</t>
    <phoneticPr fontId="44"/>
  </si>
  <si>
    <t>非常勤で専従</t>
    <rPh sb="0" eb="3">
      <t>ヒジョウキン</t>
    </rPh>
    <rPh sb="4" eb="6">
      <t>センジュウ</t>
    </rPh>
    <phoneticPr fontId="44"/>
  </si>
  <si>
    <t>D</t>
    <phoneticPr fontId="44"/>
  </si>
  <si>
    <t>非常勤で兼務</t>
    <rPh sb="0" eb="1">
      <t>ヒ</t>
    </rPh>
    <rPh sb="1" eb="3">
      <t>ジョウキン</t>
    </rPh>
    <rPh sb="4" eb="6">
      <t>ケンム</t>
    </rPh>
    <phoneticPr fontId="44"/>
  </si>
  <si>
    <t>（注）常勤・非常勤の区分について</t>
    <rPh sb="1" eb="2">
      <t>チュウ</t>
    </rPh>
    <rPh sb="3" eb="5">
      <t>ジョウキン</t>
    </rPh>
    <rPh sb="6" eb="9">
      <t>ヒジョウキン</t>
    </rPh>
    <rPh sb="10" eb="12">
      <t>クブン</t>
    </rPh>
    <phoneticPr fontId="4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</si>
  <si>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</si>
  <si>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4"/>
  </si>
  <si>
    <t>　(8)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</si>
  <si>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4"/>
  </si>
  <si>
    <r>
      <t xml:space="preserve">       ※資格及び研修に関して、</t>
    </r>
    <r>
      <rPr>
        <b/>
        <u/>
        <sz val="12"/>
        <rFont val="HGSｺﾞｼｯｸM"/>
        <family val="3"/>
        <charset val="128"/>
      </rPr>
      <t>必要に応じて、資格証又は研修修了証等の写しを運営指導の際に確認します</t>
    </r>
    <r>
      <rPr>
        <b/>
        <sz val="12"/>
        <rFont val="HGSｺﾞｼｯｸM"/>
        <family val="3"/>
        <charset val="128"/>
      </rPr>
      <t>。</t>
    </r>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ウンエイ</t>
    </rPh>
    <rPh sb="43" eb="45">
      <t>シドウ</t>
    </rPh>
    <phoneticPr fontId="44"/>
  </si>
  <si>
    <t>　(9) 従業者の氏名を記入してください。</t>
    <rPh sb="5" eb="8">
      <t>ジュウギョウシャ</t>
    </rPh>
    <rPh sb="9" eb="11">
      <t>シメイ</t>
    </rPh>
    <rPh sb="12" eb="14">
      <t>キニュウ</t>
    </rPh>
    <phoneticPr fontId="44"/>
  </si>
  <si>
    <r>
      <t>　(10) 事業に係る従業者（管理者を含む。）の4週分の勤務時間を入力してください。</t>
    </r>
    <r>
      <rPr>
        <b/>
        <u/>
        <sz val="12"/>
        <rFont val="HGSｺﾞｼｯｸM"/>
        <family val="3"/>
        <charset val="128"/>
      </rPr>
      <t>（別シートの「シフト記号表」を作成し、シフト記号を選択してください。）</t>
    </r>
    <rPh sb="6" eb="8">
      <t>ジギョウ</t>
    </rPh>
    <rPh sb="9" eb="10">
      <t>カカ</t>
    </rPh>
    <rPh sb="11" eb="14">
      <t>ジュウギョウシャ</t>
    </rPh>
    <rPh sb="15" eb="18">
      <t>カンリシャ</t>
    </rPh>
    <rPh sb="19" eb="20">
      <t>フク</t>
    </rPh>
    <rPh sb="25" eb="26">
      <t>シュウ</t>
    </rPh>
    <rPh sb="26" eb="27">
      <t>ブン</t>
    </rPh>
    <rPh sb="28" eb="30">
      <t>キンム</t>
    </rPh>
    <rPh sb="30" eb="32">
      <t>ジカン</t>
    </rPh>
    <rPh sb="33" eb="35">
      <t>ニュウリョク</t>
    </rPh>
    <rPh sb="43" eb="44">
      <t>ベツ</t>
    </rPh>
    <rPh sb="52" eb="54">
      <t>キゴウ</t>
    </rPh>
    <rPh sb="54" eb="55">
      <t>ヒョウ</t>
    </rPh>
    <rPh sb="57" eb="59">
      <t>サクセイ</t>
    </rPh>
    <rPh sb="64" eb="66">
      <t>キゴウ</t>
    </rPh>
    <rPh sb="67" eb="69">
      <t>センタク</t>
    </rPh>
    <phoneticPr fontId="44"/>
  </si>
  <si>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4"/>
  </si>
  <si>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44"/>
  </si>
  <si>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4"/>
  </si>
  <si>
    <t>　(13) 対象の事業所以外の事業所・施設との兼務がある場合は、兼務先の事業所・施設の名称及び兼務する職務の内容について記入してください。</t>
    <rPh sb="6" eb="8">
      <t>タイショウ</t>
    </rPh>
    <rPh sb="9" eb="12">
      <t>ジギョウショ</t>
    </rPh>
    <rPh sb="12" eb="14">
      <t>イガイ</t>
    </rPh>
    <rPh sb="15" eb="18">
      <t>ジギョウショ</t>
    </rPh>
    <rPh sb="19" eb="21">
      <t>シセツ</t>
    </rPh>
    <rPh sb="23" eb="25">
      <t>ケンム</t>
    </rPh>
    <rPh sb="28" eb="30">
      <t>バアイ</t>
    </rPh>
    <rPh sb="32" eb="34">
      <t>ケンム</t>
    </rPh>
    <rPh sb="34" eb="35">
      <t>サキ</t>
    </rPh>
    <rPh sb="36" eb="39">
      <t>ジギョウショ</t>
    </rPh>
    <rPh sb="40" eb="42">
      <t>シセツ</t>
    </rPh>
    <rPh sb="43" eb="45">
      <t>メイショウ</t>
    </rPh>
    <rPh sb="45" eb="46">
      <t>オヨ</t>
    </rPh>
    <rPh sb="47" eb="49">
      <t>ケンム</t>
    </rPh>
    <rPh sb="51" eb="53">
      <t>ショクム</t>
    </rPh>
    <rPh sb="54" eb="56">
      <t>ナイヨウ</t>
    </rPh>
    <rPh sb="60" eb="62">
      <t>キニュウ</t>
    </rPh>
    <phoneticPr fontId="4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</si>
  <si>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4"/>
  </si>
  <si>
    <t>　　　 その他、特記事項欄としてもご活用ください。</t>
    <rPh sb="6" eb="7">
      <t>タ</t>
    </rPh>
    <rPh sb="8" eb="10">
      <t>トッキ</t>
    </rPh>
    <rPh sb="10" eb="12">
      <t>ジコウ</t>
    </rPh>
    <rPh sb="12" eb="13">
      <t>ラン</t>
    </rPh>
    <rPh sb="18" eb="20">
      <t>カツヨウ</t>
    </rPh>
    <phoneticPr fontId="44"/>
  </si>
  <si>
    <t>　(14) 生活相談員がサービス提供時間内に勤務する時間数の合計（勤務延時間数）が自動計算されますので、誤りがないか確認してください。</t>
    <rPh sb="6" eb="8">
      <t>セイカツ</t>
    </rPh>
    <rPh sb="8" eb="11">
      <t>ソウダンイン</t>
    </rPh>
    <rPh sb="16" eb="18">
      <t>テイキョウ</t>
    </rPh>
    <rPh sb="18" eb="20">
      <t>ジカン</t>
    </rPh>
    <rPh sb="20" eb="21">
      <t>ナイ</t>
    </rPh>
    <rPh sb="22" eb="24">
      <t>キンム</t>
    </rPh>
    <rPh sb="26" eb="28">
      <t>ジカン</t>
    </rPh>
    <rPh sb="28" eb="29">
      <t>スウ</t>
    </rPh>
    <rPh sb="30" eb="32">
      <t>ゴウケイ</t>
    </rPh>
    <rPh sb="33" eb="35">
      <t>キンム</t>
    </rPh>
    <rPh sb="35" eb="36">
      <t>エン</t>
    </rPh>
    <rPh sb="36" eb="38">
      <t>ジカン</t>
    </rPh>
    <rPh sb="38" eb="39">
      <t>スウ</t>
    </rPh>
    <rPh sb="41" eb="43">
      <t>ジドウ</t>
    </rPh>
    <rPh sb="43" eb="45">
      <t>ケイサン</t>
    </rPh>
    <rPh sb="52" eb="53">
      <t>アヤマ</t>
    </rPh>
    <rPh sb="58" eb="60">
      <t>カクニン</t>
    </rPh>
    <phoneticPr fontId="44"/>
  </si>
  <si>
    <t>　(15) 介護職員がサービス提供時間内に勤務する時間数の合計（勤務延時間数）が自動計算されますので、誤りがないか確認してください。</t>
    <rPh sb="6" eb="8">
      <t>カイゴ</t>
    </rPh>
    <rPh sb="8" eb="10">
      <t>ショクイン</t>
    </rPh>
    <rPh sb="15" eb="17">
      <t>テイキョウ</t>
    </rPh>
    <rPh sb="17" eb="19">
      <t>ジカン</t>
    </rPh>
    <rPh sb="19" eb="20">
      <t>ナイ</t>
    </rPh>
    <rPh sb="21" eb="23">
      <t>キンム</t>
    </rPh>
    <rPh sb="25" eb="27">
      <t>ジカン</t>
    </rPh>
    <rPh sb="27" eb="28">
      <t>スウ</t>
    </rPh>
    <rPh sb="29" eb="31">
      <t>ゴウケイ</t>
    </rPh>
    <rPh sb="32" eb="34">
      <t>キンム</t>
    </rPh>
    <rPh sb="34" eb="35">
      <t>エン</t>
    </rPh>
    <rPh sb="35" eb="37">
      <t>ジカン</t>
    </rPh>
    <rPh sb="37" eb="38">
      <t>スウ</t>
    </rPh>
    <rPh sb="40" eb="42">
      <t>ジドウ</t>
    </rPh>
    <rPh sb="42" eb="44">
      <t>ケイサン</t>
    </rPh>
    <rPh sb="51" eb="52">
      <t>アヤマ</t>
    </rPh>
    <rPh sb="57" eb="59">
      <t>カクニン</t>
    </rPh>
    <phoneticPr fontId="44"/>
  </si>
  <si>
    <t>　(16) 利用者数は、単位ごとの利用者の実人数（予定の場合は定員数）を入力してください。</t>
    <rPh sb="6" eb="9">
      <t>リヨウシャ</t>
    </rPh>
    <rPh sb="9" eb="10">
      <t>カズ</t>
    </rPh>
    <rPh sb="12" eb="14">
      <t>タンイ</t>
    </rPh>
    <rPh sb="17" eb="20">
      <t>リヨウシャ</t>
    </rPh>
    <rPh sb="21" eb="22">
      <t>ジツ</t>
    </rPh>
    <rPh sb="22" eb="24">
      <t>ニンズウ</t>
    </rPh>
    <rPh sb="25" eb="27">
      <t>ヨテイ</t>
    </rPh>
    <rPh sb="28" eb="30">
      <t>バアイ</t>
    </rPh>
    <rPh sb="31" eb="34">
      <t>テイインスウ</t>
    </rPh>
    <rPh sb="36" eb="38">
      <t>ニュウリョク</t>
    </rPh>
    <phoneticPr fontId="44"/>
  </si>
  <si>
    <t>　(17) サービス提供時間（平均提供時間）を入力してください。（平均提供時間＝利用者ごとの提供時間数の合計を利用者数で除して得た数）</t>
    <rPh sb="10" eb="12">
      <t>テイキョウ</t>
    </rPh>
    <rPh sb="12" eb="14">
      <t>ジカン</t>
    </rPh>
    <rPh sb="15" eb="17">
      <t>ヘイキン</t>
    </rPh>
    <rPh sb="17" eb="19">
      <t>テイキョウ</t>
    </rPh>
    <rPh sb="19" eb="21">
      <t>ジカン</t>
    </rPh>
    <rPh sb="23" eb="25">
      <t>ニュウリョク</t>
    </rPh>
    <rPh sb="33" eb="35">
      <t>ヘイキン</t>
    </rPh>
    <rPh sb="35" eb="37">
      <t>テイキョウ</t>
    </rPh>
    <rPh sb="37" eb="39">
      <t>ジカン</t>
    </rPh>
    <rPh sb="40" eb="43">
      <t>リヨウシャ</t>
    </rPh>
    <rPh sb="46" eb="48">
      <t>テイキョウ</t>
    </rPh>
    <rPh sb="48" eb="51">
      <t>ジカンスウ</t>
    </rPh>
    <rPh sb="52" eb="54">
      <t>ゴウケイ</t>
    </rPh>
    <rPh sb="55" eb="58">
      <t>リヨウシャ</t>
    </rPh>
    <rPh sb="58" eb="59">
      <t>スウ</t>
    </rPh>
    <rPh sb="60" eb="61">
      <t>ジョ</t>
    </rPh>
    <rPh sb="63" eb="64">
      <t>エ</t>
    </rPh>
    <rPh sb="65" eb="66">
      <t>カズ</t>
    </rPh>
    <phoneticPr fontId="44"/>
  </si>
  <si>
    <t>　(18) 確保すべき介護職員の勤務時間数が自動計算されます。（(15)(16)を入力しないと計算されません。）</t>
    <rPh sb="6" eb="8">
      <t>カクホ</t>
    </rPh>
    <rPh sb="11" eb="13">
      <t>カイゴ</t>
    </rPh>
    <rPh sb="13" eb="15">
      <t>ショクイン</t>
    </rPh>
    <rPh sb="16" eb="18">
      <t>キンム</t>
    </rPh>
    <rPh sb="18" eb="21">
      <t>ジカンスウ</t>
    </rPh>
    <rPh sb="22" eb="24">
      <t>ジドウ</t>
    </rPh>
    <rPh sb="24" eb="26">
      <t>ケイサン</t>
    </rPh>
    <rPh sb="41" eb="43">
      <t>ニュウリョク</t>
    </rPh>
    <rPh sb="47" eb="49">
      <t>ケイサン</t>
    </rPh>
    <phoneticPr fontId="44"/>
  </si>
  <si>
    <t xml:space="preserve"> （参考）</t>
    <rPh sb="2" eb="4">
      <t>サンコウ</t>
    </rPh>
    <phoneticPr fontId="44"/>
  </si>
  <si>
    <t>　(19) 1日の職種別人員内訳が自動カウントされますので、誤りがないか確認してください。職種を追加したい場合は、機能訓練指導員の下に１種追加可能です。</t>
    <rPh sb="7" eb="8">
      <t>ニチ</t>
    </rPh>
    <rPh sb="9" eb="12">
      <t>ショクシュベツ</t>
    </rPh>
    <rPh sb="12" eb="14">
      <t>ジンイン</t>
    </rPh>
    <rPh sb="14" eb="16">
      <t>ウチワケ</t>
    </rPh>
    <rPh sb="17" eb="19">
      <t>ジドウ</t>
    </rPh>
    <rPh sb="30" eb="31">
      <t>アヤマ</t>
    </rPh>
    <rPh sb="36" eb="38">
      <t>カクニン</t>
    </rPh>
    <rPh sb="45" eb="47">
      <t>ショクシュ</t>
    </rPh>
    <rPh sb="48" eb="50">
      <t>ツイカ</t>
    </rPh>
    <rPh sb="53" eb="55">
      <t>バアイ</t>
    </rPh>
    <rPh sb="57" eb="59">
      <t>キノウ</t>
    </rPh>
    <rPh sb="59" eb="61">
      <t>クンレン</t>
    </rPh>
    <rPh sb="61" eb="64">
      <t>シドウイン</t>
    </rPh>
    <rPh sb="65" eb="66">
      <t>シタ</t>
    </rPh>
    <rPh sb="68" eb="69">
      <t>シュ</t>
    </rPh>
    <rPh sb="69" eb="71">
      <t>ツイカ</t>
    </rPh>
    <rPh sb="71" eb="73">
      <t>カノウ</t>
    </rPh>
    <phoneticPr fontId="44"/>
  </si>
  <si>
    <t>　　　（追加した職種の人員内訳を自動計算させるためには、職種名称は(5)職種と一致させる必要があります。）</t>
    <rPh sb="4" eb="6">
      <t>ツイカ</t>
    </rPh>
    <rPh sb="8" eb="10">
      <t>ショクシュ</t>
    </rPh>
    <rPh sb="11" eb="13">
      <t>ジンイン</t>
    </rPh>
    <rPh sb="13" eb="15">
      <t>ウチワケ</t>
    </rPh>
    <rPh sb="16" eb="18">
      <t>ジドウ</t>
    </rPh>
    <rPh sb="18" eb="20">
      <t>ケイサン</t>
    </rPh>
    <rPh sb="28" eb="30">
      <t>ショクシュ</t>
    </rPh>
    <rPh sb="30" eb="32">
      <t>メイショウ</t>
    </rPh>
    <rPh sb="36" eb="38">
      <t>ショクシュ</t>
    </rPh>
    <rPh sb="39" eb="41">
      <t>イッチ</t>
    </rPh>
    <rPh sb="44" eb="46">
      <t>ヒツヨウ</t>
    </rPh>
    <phoneticPr fontId="44"/>
  </si>
  <si>
    <t>≪提出不要≫</t>
  </si>
  <si>
    <t>１．サービス種別</t>
    <rPh sb="6" eb="8">
      <t>シュベツ</t>
    </rPh>
    <phoneticPr fontId="44"/>
  </si>
  <si>
    <t>サービス種別</t>
    <rPh sb="4" eb="6">
      <t>シュベツ</t>
    </rPh>
    <phoneticPr fontId="44"/>
  </si>
  <si>
    <t>ー</t>
    <phoneticPr fontId="44"/>
  </si>
  <si>
    <t>２．職種名・資格名称</t>
    <rPh sb="2" eb="4">
      <t>ショクシュ</t>
    </rPh>
    <rPh sb="4" eb="5">
      <t>メイ</t>
    </rPh>
    <rPh sb="6" eb="8">
      <t>シカク</t>
    </rPh>
    <rPh sb="8" eb="10">
      <t>メイショウ</t>
    </rPh>
    <phoneticPr fontId="44"/>
  </si>
  <si>
    <t>資格</t>
    <rPh sb="0" eb="2">
      <t>シカク</t>
    </rPh>
    <phoneticPr fontId="44"/>
  </si>
  <si>
    <t>理学療法士</t>
    <rPh sb="0" eb="2">
      <t>リガク</t>
    </rPh>
    <rPh sb="2" eb="5">
      <t>リョウホウシ</t>
    </rPh>
    <phoneticPr fontId="44"/>
  </si>
  <si>
    <t>社会福祉主事任用資格</t>
    <phoneticPr fontId="44"/>
  </si>
  <si>
    <t>実務者研修修了者</t>
    <rPh sb="0" eb="3">
      <t>ジツムシャ</t>
    </rPh>
    <rPh sb="3" eb="5">
      <t>ケンシュウ</t>
    </rPh>
    <rPh sb="5" eb="8">
      <t>シュウリョウシャ</t>
    </rPh>
    <phoneticPr fontId="44"/>
  </si>
  <si>
    <t>作業療法士</t>
    <rPh sb="0" eb="2">
      <t>サギョウ</t>
    </rPh>
    <rPh sb="2" eb="5">
      <t>リョウホウシ</t>
    </rPh>
    <phoneticPr fontId="44"/>
  </si>
  <si>
    <t>精神保健福祉士</t>
    <rPh sb="0" eb="2">
      <t>セイシン</t>
    </rPh>
    <rPh sb="2" eb="4">
      <t>ホケン</t>
    </rPh>
    <rPh sb="4" eb="7">
      <t>フクシシ</t>
    </rPh>
    <phoneticPr fontId="44"/>
  </si>
  <si>
    <t>介護職員初任者研修修了者</t>
    <rPh sb="0" eb="2">
      <t>カイゴ</t>
    </rPh>
    <rPh sb="2" eb="4">
      <t>ショクイン</t>
    </rPh>
    <rPh sb="4" eb="7">
      <t>ショニンシャ</t>
    </rPh>
    <rPh sb="7" eb="9">
      <t>ケンシュウ</t>
    </rPh>
    <rPh sb="9" eb="12">
      <t>シュウリョウシャ</t>
    </rPh>
    <phoneticPr fontId="44"/>
  </si>
  <si>
    <t>言語聴覚士</t>
    <rPh sb="0" eb="2">
      <t>ゲンゴ</t>
    </rPh>
    <rPh sb="2" eb="5">
      <t>チョウカクシ</t>
    </rPh>
    <phoneticPr fontId="44"/>
  </si>
  <si>
    <t>生活援助従事者研修修了者</t>
    <rPh sb="0" eb="2">
      <t>セイカツ</t>
    </rPh>
    <rPh sb="2" eb="4">
      <t>エンジョ</t>
    </rPh>
    <rPh sb="4" eb="7">
      <t>ジュウジシャ</t>
    </rPh>
    <rPh sb="7" eb="9">
      <t>ケンシュウ</t>
    </rPh>
    <rPh sb="9" eb="12">
      <t>シュウリョウシャ</t>
    </rPh>
    <phoneticPr fontId="44"/>
  </si>
  <si>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44"/>
  </si>
  <si>
    <t>旧ホームヘルパー1級課程修了者</t>
    <rPh sb="0" eb="1">
      <t>キュウ</t>
    </rPh>
    <rPh sb="9" eb="10">
      <t>キュウ</t>
    </rPh>
    <rPh sb="10" eb="12">
      <t>カテイ</t>
    </rPh>
    <rPh sb="12" eb="15">
      <t>シュウリョウシャ</t>
    </rPh>
    <phoneticPr fontId="44"/>
  </si>
  <si>
    <t>柔道整復師</t>
    <rPh sb="0" eb="2">
      <t>ジュウドウ</t>
    </rPh>
    <rPh sb="2" eb="5">
      <t>セイフクシ</t>
    </rPh>
    <phoneticPr fontId="44"/>
  </si>
  <si>
    <t>旧ホームヘルパー2級課程修了者</t>
    <rPh sb="0" eb="1">
      <t>キュウ</t>
    </rPh>
    <rPh sb="9" eb="10">
      <t>キュウ</t>
    </rPh>
    <rPh sb="10" eb="12">
      <t>カテイ</t>
    </rPh>
    <rPh sb="12" eb="15">
      <t>シュウリョウシャ</t>
    </rPh>
    <phoneticPr fontId="44"/>
  </si>
  <si>
    <t>あん摩マッサージ指圧師</t>
    <rPh sb="2" eb="3">
      <t>マ</t>
    </rPh>
    <rPh sb="8" eb="11">
      <t>シアツシ</t>
    </rPh>
    <phoneticPr fontId="44"/>
  </si>
  <si>
    <t>認知症介護基礎研修修了者</t>
    <rPh sb="0" eb="9">
      <t>ニンチショウカイゴキソケンシュウ</t>
    </rPh>
    <rPh sb="9" eb="12">
      <t>シュウリョウシャ</t>
    </rPh>
    <phoneticPr fontId="44"/>
  </si>
  <si>
    <t>はり師</t>
    <rPh sb="2" eb="3">
      <t>シ</t>
    </rPh>
    <phoneticPr fontId="44"/>
  </si>
  <si>
    <t>きゅう師</t>
    <rPh sb="3" eb="4">
      <t>シ</t>
    </rPh>
    <phoneticPr fontId="44"/>
  </si>
  <si>
    <t>※ INDIRECT関数使用のため、以下のとおりセルに「名前の定義」をしています。</t>
    <rPh sb="10" eb="12">
      <t>カンスウ</t>
    </rPh>
    <rPh sb="12" eb="14">
      <t>シヨウ</t>
    </rPh>
    <rPh sb="18" eb="20">
      <t>イカ</t>
    </rPh>
    <rPh sb="28" eb="30">
      <t>ナマエ</t>
    </rPh>
    <rPh sb="31" eb="33">
      <t>テイギ</t>
    </rPh>
    <phoneticPr fontId="44"/>
  </si>
  <si>
    <t>　C13～L13・・・「職種」</t>
    <rPh sb="12" eb="14">
      <t>ショクシュ</t>
    </rPh>
    <phoneticPr fontId="44"/>
  </si>
  <si>
    <t>　C列・・・「管理者」</t>
    <rPh sb="2" eb="3">
      <t>レツ</t>
    </rPh>
    <rPh sb="7" eb="10">
      <t>カンリシャ</t>
    </rPh>
    <phoneticPr fontId="44"/>
  </si>
  <si>
    <t>　D列・・・「生活相談員」</t>
    <rPh sb="2" eb="3">
      <t>レツ</t>
    </rPh>
    <rPh sb="7" eb="9">
      <t>セイカツ</t>
    </rPh>
    <rPh sb="9" eb="12">
      <t>ソウダンイン</t>
    </rPh>
    <phoneticPr fontId="44"/>
  </si>
  <si>
    <t>　E列・・・「看護職員」</t>
    <rPh sb="2" eb="3">
      <t>レツ</t>
    </rPh>
    <rPh sb="7" eb="9">
      <t>カンゴ</t>
    </rPh>
    <rPh sb="9" eb="11">
      <t>ショクイン</t>
    </rPh>
    <phoneticPr fontId="44"/>
  </si>
  <si>
    <t>　F列・・・「介護職員」</t>
    <rPh sb="2" eb="3">
      <t>レツ</t>
    </rPh>
    <rPh sb="7" eb="9">
      <t>カイゴ</t>
    </rPh>
    <rPh sb="9" eb="11">
      <t>ショクイン</t>
    </rPh>
    <phoneticPr fontId="44"/>
  </si>
  <si>
    <t>　G列・・・「機能訓練指導員」</t>
    <rPh sb="2" eb="3">
      <t>レツ</t>
    </rPh>
    <rPh sb="7" eb="9">
      <t>キノウ</t>
    </rPh>
    <rPh sb="9" eb="11">
      <t>クンレン</t>
    </rPh>
    <rPh sb="11" eb="14">
      <t>シドウイン</t>
    </rPh>
    <phoneticPr fontId="4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</si>
  <si>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4"/>
  </si>
  <si>
    <t>　行が足りない場合は、適宜追加してください。</t>
    <rPh sb="1" eb="2">
      <t>ギョウ</t>
    </rPh>
    <rPh sb="3" eb="4">
      <t>タ</t>
    </rPh>
    <rPh sb="7" eb="9">
      <t>バアイ</t>
    </rPh>
    <rPh sb="11" eb="13">
      <t>テキギ</t>
    </rPh>
    <rPh sb="13" eb="15">
      <t>ツイカ</t>
    </rPh>
    <phoneticPr fontId="44"/>
  </si>
  <si>
    <t>※職種を追加したい場合は、13行目に職種名を追加し、それぞれの列に必要資格を入力してください。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</si>
  <si>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4"/>
  </si>
  <si>
    <t>　・「数式」タブ　⇒　「名前の定義」を選択</t>
    <rPh sb="3" eb="5">
      <t>スウシキ</t>
    </rPh>
    <rPh sb="12" eb="14">
      <t>ナマエ</t>
    </rPh>
    <rPh sb="15" eb="17">
      <t>テイギ</t>
    </rPh>
    <rPh sb="19" eb="21">
      <t>センタク</t>
    </rPh>
    <phoneticPr fontId="44"/>
  </si>
  <si>
    <t>　・「名前」に職種名を入力</t>
    <rPh sb="3" eb="5">
      <t>ナマエ</t>
    </rPh>
    <rPh sb="7" eb="9">
      <t>ショクシュ</t>
    </rPh>
    <rPh sb="9" eb="10">
      <t>メイ</t>
    </rPh>
    <rPh sb="11" eb="13">
      <t>ニュウリョク</t>
    </rPh>
    <phoneticPr fontId="4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</si>
  <si>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</si>
  <si>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4"/>
  </si>
  <si>
    <t>２　事故発生件数および苦情受付件数</t>
    <phoneticPr fontId="5"/>
  </si>
  <si>
    <t>事故発生件数</t>
    <rPh sb="0" eb="2">
      <t>ジコ</t>
    </rPh>
    <rPh sb="2" eb="4">
      <t>ハッセイ</t>
    </rPh>
    <rPh sb="4" eb="6">
      <t>ケンスウ</t>
    </rPh>
    <phoneticPr fontId="5"/>
  </si>
  <si>
    <t>内容</t>
    <rPh sb="0" eb="2">
      <t>ナイヨウ</t>
    </rPh>
    <phoneticPr fontId="5"/>
  </si>
  <si>
    <t>左記の「内容」のうち、市町等に報告した件数</t>
    <rPh sb="0" eb="2">
      <t>サキ</t>
    </rPh>
    <rPh sb="4" eb="6">
      <t>ナイヨウ</t>
    </rPh>
    <rPh sb="11" eb="12">
      <t>シ</t>
    </rPh>
    <rPh sb="12" eb="13">
      <t>チョウ</t>
    </rPh>
    <rPh sb="13" eb="14">
      <t>トウ</t>
    </rPh>
    <rPh sb="15" eb="17">
      <t>ホウコク</t>
    </rPh>
    <rPh sb="19" eb="21">
      <t>ケンスウ</t>
    </rPh>
    <phoneticPr fontId="5"/>
  </si>
  <si>
    <t>左記の「内容」のうち、損害賠償を行った件数</t>
    <rPh sb="0" eb="2">
      <t>サキ</t>
    </rPh>
    <rPh sb="4" eb="6">
      <t>ナイヨウ</t>
    </rPh>
    <rPh sb="11" eb="13">
      <t>ソンガイ</t>
    </rPh>
    <rPh sb="13" eb="15">
      <t>バイショウ</t>
    </rPh>
    <rPh sb="16" eb="17">
      <t>オコナ</t>
    </rPh>
    <rPh sb="19" eb="21">
      <t>ケンスウ</t>
    </rPh>
    <phoneticPr fontId="5"/>
  </si>
  <si>
    <t>「その他」の事故の場合の具体的な内容を記載してください。</t>
    <rPh sb="3" eb="4">
      <t>タ</t>
    </rPh>
    <rPh sb="6" eb="8">
      <t>ジコ</t>
    </rPh>
    <rPh sb="9" eb="11">
      <t>バアイ</t>
    </rPh>
    <rPh sb="12" eb="15">
      <t>グタイテキ</t>
    </rPh>
    <rPh sb="16" eb="18">
      <t>ナイヨウ</t>
    </rPh>
    <rPh sb="19" eb="21">
      <t>キサイ</t>
    </rPh>
    <phoneticPr fontId="5"/>
  </si>
  <si>
    <t>死亡</t>
    <rPh sb="0" eb="2">
      <t>シボウ</t>
    </rPh>
    <phoneticPr fontId="5"/>
  </si>
  <si>
    <t>骨折</t>
    <rPh sb="0" eb="2">
      <t>コッセツ</t>
    </rPh>
    <phoneticPr fontId="5"/>
  </si>
  <si>
    <t>打撲・裂傷</t>
    <rPh sb="0" eb="2">
      <t>ダボク</t>
    </rPh>
    <rPh sb="3" eb="5">
      <t>レッショウ</t>
    </rPh>
    <phoneticPr fontId="5"/>
  </si>
  <si>
    <t>その他</t>
    <rPh sb="2" eb="3">
      <t>タ</t>
    </rPh>
    <phoneticPr fontId="5"/>
  </si>
  <si>
    <t>合計</t>
    <rPh sb="0" eb="2">
      <t>ゴウケイ</t>
    </rPh>
    <phoneticPr fontId="5"/>
  </si>
  <si>
    <t>歩行中の転倒</t>
    <rPh sb="0" eb="3">
      <t>ホコウチュウ</t>
    </rPh>
    <rPh sb="4" eb="6">
      <t>テントウ</t>
    </rPh>
    <phoneticPr fontId="5"/>
  </si>
  <si>
    <t>前年度</t>
    <rPh sb="0" eb="1">
      <t>ゼン</t>
    </rPh>
    <rPh sb="1" eb="3">
      <t>ネンド</t>
    </rPh>
    <phoneticPr fontId="5"/>
  </si>
  <si>
    <t>（参考：今年度中）</t>
    <rPh sb="1" eb="3">
      <t>サンコウ</t>
    </rPh>
    <rPh sb="4" eb="5">
      <t>イマ</t>
    </rPh>
    <rPh sb="5" eb="7">
      <t>ネンド</t>
    </rPh>
    <rPh sb="7" eb="8">
      <t>チュウ</t>
    </rPh>
    <phoneticPr fontId="5"/>
  </si>
  <si>
    <t>ベッド、イスからの転倒</t>
    <rPh sb="9" eb="11">
      <t>テントウ</t>
    </rPh>
    <phoneticPr fontId="5"/>
  </si>
  <si>
    <t>介護中の過失</t>
    <rPh sb="0" eb="2">
      <t>カイゴ</t>
    </rPh>
    <rPh sb="2" eb="3">
      <t>チュウ</t>
    </rPh>
    <rPh sb="4" eb="6">
      <t>カシツ</t>
    </rPh>
    <phoneticPr fontId="5"/>
  </si>
  <si>
    <t>誤嚥による窒息</t>
    <rPh sb="0" eb="1">
      <t>ゴ</t>
    </rPh>
    <rPh sb="1" eb="2">
      <t>エンゲ</t>
    </rPh>
    <rPh sb="5" eb="7">
      <t>チッソク</t>
    </rPh>
    <phoneticPr fontId="5"/>
  </si>
  <si>
    <t>床ずれ</t>
    <rPh sb="0" eb="1">
      <t>トコ</t>
    </rPh>
    <phoneticPr fontId="5"/>
  </si>
  <si>
    <t>薬に関わる事故</t>
    <rPh sb="0" eb="1">
      <t>クスリ</t>
    </rPh>
    <rPh sb="2" eb="3">
      <t>カカ</t>
    </rPh>
    <rPh sb="5" eb="7">
      <t>ジコ</t>
    </rPh>
    <phoneticPr fontId="5"/>
  </si>
  <si>
    <t>無断外出</t>
    <rPh sb="0" eb="2">
      <t>ムダン</t>
    </rPh>
    <rPh sb="2" eb="4">
      <t>ガイシュツ</t>
    </rPh>
    <phoneticPr fontId="5"/>
  </si>
  <si>
    <t>原因不明心停止</t>
    <rPh sb="0" eb="2">
      <t>ゲンイン</t>
    </rPh>
    <rPh sb="2" eb="4">
      <t>フメイ</t>
    </rPh>
    <rPh sb="4" eb="5">
      <t>シン</t>
    </rPh>
    <rPh sb="5" eb="7">
      <t>テイシ</t>
    </rPh>
    <phoneticPr fontId="5"/>
  </si>
  <si>
    <t>苦情受付件数
（前年度）</t>
    <rPh sb="0" eb="2">
      <t>クジョウ</t>
    </rPh>
    <rPh sb="2" eb="4">
      <t>ウケツケ</t>
    </rPh>
    <rPh sb="4" eb="6">
      <t>ケンスウ</t>
    </rPh>
    <rPh sb="8" eb="9">
      <t>ゼン</t>
    </rPh>
    <rPh sb="9" eb="11">
      <t>ネンド</t>
    </rPh>
    <phoneticPr fontId="5"/>
  </si>
  <si>
    <t>件</t>
    <rPh sb="0" eb="1">
      <t>ケン</t>
    </rPh>
    <phoneticPr fontId="5"/>
  </si>
  <si>
    <t>左記のうち県、市町等、国保連に報告した件数</t>
    <rPh sb="0" eb="2">
      <t>サキ</t>
    </rPh>
    <rPh sb="5" eb="6">
      <t>ケン</t>
    </rPh>
    <rPh sb="7" eb="8">
      <t>シ</t>
    </rPh>
    <rPh sb="8" eb="9">
      <t>チョウ</t>
    </rPh>
    <rPh sb="9" eb="10">
      <t>トウ</t>
    </rPh>
    <rPh sb="11" eb="13">
      <t>コクホ</t>
    </rPh>
    <rPh sb="13" eb="14">
      <t>レン</t>
    </rPh>
    <rPh sb="15" eb="17">
      <t>ホウコク</t>
    </rPh>
    <rPh sb="19" eb="21">
      <t>ケンスウ</t>
    </rPh>
    <phoneticPr fontId="5"/>
  </si>
  <si>
    <t>＜苦情の内容を具体的に記載してください。＞</t>
    <rPh sb="1" eb="3">
      <t>クジョウ</t>
    </rPh>
    <rPh sb="4" eb="6">
      <t>ナイヨウ</t>
    </rPh>
    <rPh sb="7" eb="10">
      <t>グタイテキ</t>
    </rPh>
    <rPh sb="11" eb="13">
      <t>キサイ</t>
    </rPh>
    <phoneticPr fontId="5"/>
  </si>
  <si>
    <t>３　事業所・施設の運営の状況</t>
    <rPh sb="2" eb="5">
      <t>ジギョウショ</t>
    </rPh>
    <rPh sb="6" eb="8">
      <t>シセツ</t>
    </rPh>
    <rPh sb="9" eb="11">
      <t>ウンエイ</t>
    </rPh>
    <rPh sb="12" eb="14">
      <t>ジョウキョウ</t>
    </rPh>
    <phoneticPr fontId="5"/>
  </si>
  <si>
    <r>
      <t>（１）法人および事業所（サービスごと）における収支状況</t>
    </r>
    <r>
      <rPr>
        <sz val="11"/>
        <rFont val="ＭＳ Ｐゴシック"/>
        <family val="3"/>
        <charset val="128"/>
      </rPr>
      <t>（前年度）</t>
    </r>
    <rPh sb="3" eb="5">
      <t>ホウジン</t>
    </rPh>
    <rPh sb="8" eb="11">
      <t>ジギョウショ</t>
    </rPh>
    <rPh sb="23" eb="25">
      <t>シュウシ</t>
    </rPh>
    <rPh sb="25" eb="27">
      <t>ジョウキョウ</t>
    </rPh>
    <rPh sb="28" eb="29">
      <t>ゼン</t>
    </rPh>
    <phoneticPr fontId="5"/>
  </si>
  <si>
    <t>○事業所（サービス）ごとの収支が管理されているか</t>
    <rPh sb="1" eb="4">
      <t>ジギョウショ</t>
    </rPh>
    <rPh sb="13" eb="15">
      <t>シュウシ</t>
    </rPh>
    <rPh sb="16" eb="18">
      <t>カンリ</t>
    </rPh>
    <phoneticPr fontId="5"/>
  </si>
  <si>
    <t>はい　・　いいえ</t>
    <phoneticPr fontId="5"/>
  </si>
  <si>
    <t>【収支の状況】</t>
    <rPh sb="1" eb="3">
      <t>シュウシ</t>
    </rPh>
    <rPh sb="4" eb="6">
      <t>ジョウキョウ</t>
    </rPh>
    <phoneticPr fontId="5"/>
  </si>
  <si>
    <t>（単位：千円）</t>
    <rPh sb="1" eb="3">
      <t>タンイ</t>
    </rPh>
    <rPh sb="4" eb="6">
      <t>センエン</t>
    </rPh>
    <phoneticPr fontId="5"/>
  </si>
  <si>
    <t>「はい」の場合のみ、当該事業所（サービス）分を記入</t>
    <rPh sb="5" eb="7">
      <t>バアイ</t>
    </rPh>
    <rPh sb="10" eb="12">
      <t>トウガイ</t>
    </rPh>
    <rPh sb="12" eb="15">
      <t>ジギョウショ</t>
    </rPh>
    <rPh sb="21" eb="22">
      <t>ブン</t>
    </rPh>
    <rPh sb="23" eb="25">
      <t>キニュウ</t>
    </rPh>
    <phoneticPr fontId="5"/>
  </si>
  <si>
    <t>法人全体</t>
    <rPh sb="0" eb="2">
      <t>ホウジン</t>
    </rPh>
    <rPh sb="2" eb="4">
      <t>ゼンタイ</t>
    </rPh>
    <phoneticPr fontId="5"/>
  </si>
  <si>
    <t>当該事業所（サービス）分</t>
    <rPh sb="0" eb="2">
      <t>トウガイ</t>
    </rPh>
    <rPh sb="2" eb="5">
      <t>ジギョウショ</t>
    </rPh>
    <rPh sb="11" eb="12">
      <t>ブン</t>
    </rPh>
    <phoneticPr fontId="5"/>
  </si>
  <si>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5"/>
  </si>
  <si>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5"/>
  </si>
  <si>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5"/>
  </si>
  <si>
    <r>
      <t>（２）介護職員に対する処遇の状況（</t>
    </r>
    <r>
      <rPr>
        <sz val="11"/>
        <rFont val="ＭＳ Ｐゴシック"/>
        <family val="3"/>
        <charset val="128"/>
      </rPr>
      <t>運営指導直近時点）</t>
    </r>
    <rPh sb="3" eb="5">
      <t>カイゴ</t>
    </rPh>
    <rPh sb="5" eb="7">
      <t>ショクイン</t>
    </rPh>
    <rPh sb="8" eb="9">
      <t>タイ</t>
    </rPh>
    <rPh sb="11" eb="13">
      <t>ショグウ</t>
    </rPh>
    <rPh sb="14" eb="16">
      <t>ジョウキョウ</t>
    </rPh>
    <rPh sb="17" eb="19">
      <t>ウンエイ</t>
    </rPh>
    <rPh sb="19" eb="21">
      <t>シドウ</t>
    </rPh>
    <rPh sb="21" eb="23">
      <t>チョッキン</t>
    </rPh>
    <rPh sb="23" eb="25">
      <t>ジテン</t>
    </rPh>
    <phoneticPr fontId="5"/>
  </si>
  <si>
    <t>○給与表等が明記された給与規程が整備されているか</t>
    <rPh sb="1" eb="3">
      <t>キュウヨ</t>
    </rPh>
    <rPh sb="3" eb="5">
      <t>ヒョウトウ</t>
    </rPh>
    <rPh sb="6" eb="8">
      <t>メイキ</t>
    </rPh>
    <rPh sb="11" eb="13">
      <t>キュウヨ</t>
    </rPh>
    <rPh sb="13" eb="15">
      <t>キテイ</t>
    </rPh>
    <rPh sb="16" eb="18">
      <t>セイビ</t>
    </rPh>
    <phoneticPr fontId="5"/>
  </si>
  <si>
    <t>【給与規程に基づく標準的な賃金】（決まって支給する手当を含む）</t>
    <rPh sb="1" eb="3">
      <t>キュウヨ</t>
    </rPh>
    <rPh sb="3" eb="5">
      <t>キテイ</t>
    </rPh>
    <rPh sb="6" eb="7">
      <t>モト</t>
    </rPh>
    <rPh sb="9" eb="12">
      <t>ヒョウジュンテキ</t>
    </rPh>
    <rPh sb="13" eb="15">
      <t>チンギン</t>
    </rPh>
    <rPh sb="17" eb="18">
      <t>キ</t>
    </rPh>
    <rPh sb="21" eb="23">
      <t>シキュウ</t>
    </rPh>
    <rPh sb="25" eb="27">
      <t>テアテ</t>
    </rPh>
    <rPh sb="28" eb="29">
      <t>フク</t>
    </rPh>
    <phoneticPr fontId="5"/>
  </si>
  <si>
    <t>「はい」の場合のみ、記入</t>
    <rPh sb="5" eb="7">
      <t>バアイ</t>
    </rPh>
    <rPh sb="10" eb="12">
      <t>キニュウ</t>
    </rPh>
    <phoneticPr fontId="5"/>
  </si>
  <si>
    <t>金額（月額・円）</t>
    <rPh sb="0" eb="2">
      <t>キンガク</t>
    </rPh>
    <rPh sb="3" eb="5">
      <t>ゲツガク</t>
    </rPh>
    <rPh sb="6" eb="7">
      <t>エン</t>
    </rPh>
    <phoneticPr fontId="5"/>
  </si>
  <si>
    <t>大学卒</t>
    <rPh sb="0" eb="3">
      <t>ダイガクソツ</t>
    </rPh>
    <phoneticPr fontId="5"/>
  </si>
  <si>
    <t>初任給</t>
    <rPh sb="0" eb="3">
      <t>ショニンキュウ</t>
    </rPh>
    <phoneticPr fontId="5"/>
  </si>
  <si>
    <t>勤続１０年目</t>
    <rPh sb="0" eb="2">
      <t>キンゾク</t>
    </rPh>
    <rPh sb="4" eb="6">
      <t>ネンメ</t>
    </rPh>
    <phoneticPr fontId="5"/>
  </si>
  <si>
    <t>専門校・高校卒</t>
    <rPh sb="0" eb="2">
      <t>センモン</t>
    </rPh>
    <rPh sb="2" eb="3">
      <t>コウ</t>
    </rPh>
    <rPh sb="4" eb="7">
      <t>コウコウソツ</t>
    </rPh>
    <phoneticPr fontId="5"/>
  </si>
  <si>
    <r>
      <rPr>
        <sz val="11"/>
        <rFont val="ＭＳ Ｐゴシック"/>
        <family val="3"/>
        <charset val="128"/>
      </rPr>
      <t>常勤介護職員の１人当たり賃金
（月額・円）</t>
    </r>
    <r>
      <rPr>
        <sz val="8"/>
        <rFont val="ＭＳ Ｐゴシック"/>
        <family val="3"/>
        <charset val="128"/>
      </rPr>
      <t>（賞与等含む）</t>
    </r>
    <rPh sb="0" eb="2">
      <t>ジョウキン</t>
    </rPh>
    <rPh sb="2" eb="4">
      <t>カイゴ</t>
    </rPh>
    <rPh sb="4" eb="6">
      <t>ショクイン</t>
    </rPh>
    <rPh sb="8" eb="9">
      <t>ニン</t>
    </rPh>
    <rPh sb="9" eb="10">
      <t>ア</t>
    </rPh>
    <rPh sb="12" eb="14">
      <t>チンギン</t>
    </rPh>
    <rPh sb="16" eb="18">
      <t>ゲツガク</t>
    </rPh>
    <rPh sb="19" eb="20">
      <t>エン</t>
    </rPh>
    <rPh sb="22" eb="25">
      <t>ショウヨトウ</t>
    </rPh>
    <rPh sb="25" eb="26">
      <t>フク</t>
    </rPh>
    <phoneticPr fontId="5"/>
  </si>
  <si>
    <r>
      <t>すべての事業所が記入
※１人当たり賃金/月＝（前年度の賃金総額）÷（常勤換算後の年間の介護職員数</t>
    </r>
    <r>
      <rPr>
        <sz val="11"/>
        <rFont val="ＭＳ Ｐゴシック"/>
        <family val="3"/>
        <charset val="128"/>
      </rPr>
      <t>×勤務月数）</t>
    </r>
    <rPh sb="4" eb="7">
      <t>ジギョウショ</t>
    </rPh>
    <rPh sb="8" eb="10">
      <t>キニュウ</t>
    </rPh>
    <rPh sb="13" eb="14">
      <t>ニン</t>
    </rPh>
    <rPh sb="14" eb="15">
      <t>ア</t>
    </rPh>
    <rPh sb="17" eb="19">
      <t>チンギン</t>
    </rPh>
    <rPh sb="20" eb="21">
      <t>ツキ</t>
    </rPh>
    <rPh sb="23" eb="26">
      <t>ゼンネンド</t>
    </rPh>
    <rPh sb="27" eb="29">
      <t>チンギン</t>
    </rPh>
    <rPh sb="29" eb="31">
      <t>ソウガク</t>
    </rPh>
    <rPh sb="34" eb="36">
      <t>ジョウキン</t>
    </rPh>
    <rPh sb="36" eb="38">
      <t>カンサン</t>
    </rPh>
    <rPh sb="38" eb="39">
      <t>ゴ</t>
    </rPh>
    <rPh sb="40" eb="42">
      <t>ネンカン</t>
    </rPh>
    <rPh sb="43" eb="45">
      <t>カイゴ</t>
    </rPh>
    <rPh sb="45" eb="47">
      <t>ショクイン</t>
    </rPh>
    <rPh sb="47" eb="48">
      <t>スウ</t>
    </rPh>
    <rPh sb="49" eb="51">
      <t>キンム</t>
    </rPh>
    <rPh sb="51" eb="53">
      <t>ツキスウ</t>
    </rPh>
    <phoneticPr fontId="5"/>
  </si>
  <si>
    <r>
      <rPr>
        <sz val="11"/>
        <rFont val="ＭＳ Ｐゴシック"/>
        <family val="3"/>
        <charset val="128"/>
      </rPr>
      <t>非常勤介護職員の１人当たり賃金
（月額・円）</t>
    </r>
    <r>
      <rPr>
        <sz val="8"/>
        <rFont val="ＭＳ Ｐゴシック"/>
        <family val="3"/>
        <charset val="128"/>
      </rPr>
      <t>（賞与等含む）</t>
    </r>
    <rPh sb="0" eb="1">
      <t>ヒ</t>
    </rPh>
    <rPh sb="1" eb="3">
      <t>ジョウキン</t>
    </rPh>
    <rPh sb="3" eb="5">
      <t>カイゴ</t>
    </rPh>
    <rPh sb="5" eb="7">
      <t>ショクイン</t>
    </rPh>
    <rPh sb="9" eb="10">
      <t>ニン</t>
    </rPh>
    <rPh sb="10" eb="11">
      <t>ア</t>
    </rPh>
    <rPh sb="13" eb="15">
      <t>チンギン</t>
    </rPh>
    <rPh sb="17" eb="19">
      <t>ゲツガク</t>
    </rPh>
    <rPh sb="20" eb="21">
      <t>エン</t>
    </rPh>
    <rPh sb="23" eb="26">
      <t>ショウヨトウ</t>
    </rPh>
    <rPh sb="26" eb="27">
      <t>フク</t>
    </rPh>
    <phoneticPr fontId="5"/>
  </si>
  <si>
    <t>（例①）9,000,000円（賃金総額）÷36人月（3人の常勤職員が12ヵ月勤務）＝250,000円／人月</t>
    <rPh sb="1" eb="2">
      <t>レイ</t>
    </rPh>
    <rPh sb="13" eb="14">
      <t>エン</t>
    </rPh>
    <rPh sb="15" eb="17">
      <t>チンギン</t>
    </rPh>
    <rPh sb="17" eb="19">
      <t>ソウガク</t>
    </rPh>
    <rPh sb="23" eb="24">
      <t>ニン</t>
    </rPh>
    <rPh sb="24" eb="25">
      <t>ツキ</t>
    </rPh>
    <rPh sb="27" eb="28">
      <t>ニン</t>
    </rPh>
    <rPh sb="29" eb="31">
      <t>ジョウキン</t>
    </rPh>
    <rPh sb="31" eb="33">
      <t>ショクイン</t>
    </rPh>
    <rPh sb="37" eb="38">
      <t>ゲツ</t>
    </rPh>
    <rPh sb="38" eb="40">
      <t>キンム</t>
    </rPh>
    <rPh sb="45" eb="50">
      <t>０００エン</t>
    </rPh>
    <rPh sb="51" eb="52">
      <t>ニン</t>
    </rPh>
    <rPh sb="52" eb="53">
      <t>ツキ</t>
    </rPh>
    <phoneticPr fontId="5"/>
  </si>
  <si>
    <r>
      <rPr>
        <sz val="11"/>
        <rFont val="ＭＳ Ｐゴシック"/>
        <family val="3"/>
        <charset val="128"/>
      </rPr>
      <t>（例②）4,200,000円（賃金総額）÷24人月（4人の非常勤職員</t>
    </r>
    <r>
      <rPr>
        <sz val="10"/>
        <rFont val="ＭＳ Ｐゴシック"/>
        <family val="3"/>
        <charset val="128"/>
      </rPr>
      <t>（常勤換算0.5×4人）</t>
    </r>
    <r>
      <rPr>
        <sz val="11"/>
        <rFont val="ＭＳ Ｐゴシック"/>
        <family val="3"/>
        <charset val="128"/>
      </rPr>
      <t>が12ヵ月勤務）＝175,000円／人月</t>
    </r>
    <rPh sb="29" eb="30">
      <t>ヒ</t>
    </rPh>
    <phoneticPr fontId="5"/>
  </si>
  <si>
    <t>（３）職員への研修実施状況</t>
    <rPh sb="3" eb="5">
      <t>ショクイン</t>
    </rPh>
    <rPh sb="7" eb="9">
      <t>ケンシュウ</t>
    </rPh>
    <rPh sb="9" eb="11">
      <t>ジッシ</t>
    </rPh>
    <rPh sb="11" eb="13">
      <t>ジョウキョウ</t>
    </rPh>
    <phoneticPr fontId="5"/>
  </si>
  <si>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5"/>
  </si>
  <si>
    <t>自己点検シート（通所介護）</t>
    <rPh sb="0" eb="2">
      <t>ジコ</t>
    </rPh>
    <rPh sb="2" eb="4">
      <t>テンケン</t>
    </rPh>
    <rPh sb="8" eb="10">
      <t>ツウショ</t>
    </rPh>
    <rPh sb="10" eb="12">
      <t>カイゴ</t>
    </rPh>
    <phoneticPr fontId="5"/>
  </si>
  <si>
    <t>法　人　名</t>
    <rPh sb="0" eb="1">
      <t>ホウ</t>
    </rPh>
    <rPh sb="2" eb="3">
      <t>ヒト</t>
    </rPh>
    <rPh sb="4" eb="5">
      <t>メイ</t>
    </rPh>
    <phoneticPr fontId="5"/>
  </si>
  <si>
    <t>施設・事業所名</t>
    <rPh sb="0" eb="2">
      <t>シセツ</t>
    </rPh>
    <rPh sb="3" eb="6">
      <t>ジギョウショ</t>
    </rPh>
    <rPh sb="6" eb="7">
      <t>メイ</t>
    </rPh>
    <phoneticPr fontId="5"/>
  </si>
  <si>
    <t>サービス種別</t>
    <rPh sb="4" eb="6">
      <t>シュベツ</t>
    </rPh>
    <phoneticPr fontId="5"/>
  </si>
  <si>
    <t>住　　　所</t>
    <rPh sb="0" eb="1">
      <t>ジュウ</t>
    </rPh>
    <rPh sb="4" eb="5">
      <t>ショ</t>
    </rPh>
    <phoneticPr fontId="5"/>
  </si>
  <si>
    <t>管　理　者</t>
    <rPh sb="0" eb="1">
      <t>カン</t>
    </rPh>
    <rPh sb="2" eb="3">
      <t>リ</t>
    </rPh>
    <rPh sb="4" eb="5">
      <t>モノ</t>
    </rPh>
    <phoneticPr fontId="5"/>
  </si>
  <si>
    <t>記入担当者</t>
    <rPh sb="0" eb="2">
      <t>キニュウ</t>
    </rPh>
    <rPh sb="2" eb="5">
      <t>タントウシャ</t>
    </rPh>
    <phoneticPr fontId="5"/>
  </si>
  <si>
    <t>点検項目</t>
    <rPh sb="0" eb="2">
      <t>テンケン</t>
    </rPh>
    <rPh sb="2" eb="4">
      <t>コウモク</t>
    </rPh>
    <phoneticPr fontId="5"/>
  </si>
  <si>
    <t>確認事項</t>
    <rPh sb="0" eb="2">
      <t>カクニン</t>
    </rPh>
    <rPh sb="2" eb="4">
      <t>ジコウ</t>
    </rPh>
    <phoneticPr fontId="5"/>
  </si>
  <si>
    <t>根拠条文</t>
    <rPh sb="0" eb="2">
      <t>コンキョ</t>
    </rPh>
    <rPh sb="2" eb="4">
      <t>ジョウブン</t>
    </rPh>
    <phoneticPr fontId="5"/>
  </si>
  <si>
    <t>点検結果</t>
    <rPh sb="0" eb="2">
      <t>テンケン</t>
    </rPh>
    <rPh sb="2" eb="4">
      <t>ケッカ</t>
    </rPh>
    <phoneticPr fontId="5"/>
  </si>
  <si>
    <t>確認書類等</t>
    <rPh sb="0" eb="2">
      <t>カクニン</t>
    </rPh>
    <rPh sb="2" eb="4">
      <t>ショルイ</t>
    </rPh>
    <rPh sb="4" eb="5">
      <t>トウ</t>
    </rPh>
    <phoneticPr fontId="5"/>
  </si>
  <si>
    <t>適</t>
    <rPh sb="0" eb="1">
      <t>テキ</t>
    </rPh>
    <phoneticPr fontId="5"/>
  </si>
  <si>
    <t>不適</t>
    <rPh sb="0" eb="2">
      <t>フテキ</t>
    </rPh>
    <phoneticPr fontId="5"/>
  </si>
  <si>
    <t>事例
なし</t>
    <rPh sb="0" eb="2">
      <t>ジレイ</t>
    </rPh>
    <phoneticPr fontId="5"/>
  </si>
  <si>
    <t>Ⅰ　人員基準</t>
    <rPh sb="2" eb="4">
      <t>ジンイン</t>
    </rPh>
    <rPh sb="4" eb="6">
      <t>キジュン</t>
    </rPh>
    <phoneticPr fontId="5"/>
  </si>
  <si>
    <t>従業者</t>
    <rPh sb="0" eb="3">
      <t>ジュウギョウシャ</t>
    </rPh>
    <phoneticPr fontId="5"/>
  </si>
  <si>
    <t>【生活相談員】</t>
    <rPh sb="1" eb="3">
      <t>セイカツ</t>
    </rPh>
    <rPh sb="3" eb="6">
      <t>ソウダンイン</t>
    </rPh>
    <phoneticPr fontId="5"/>
  </si>
  <si>
    <t>基準第93条</t>
    <rPh sb="2" eb="3">
      <t>ダイ</t>
    </rPh>
    <rPh sb="5" eb="6">
      <t>ジョウ</t>
    </rPh>
    <phoneticPr fontId="5"/>
  </si>
  <si>
    <t>勤務実績表/
出勤簿、タイムカード
勤務体制一覧表
従業員の資格証</t>
    <rPh sb="0" eb="2">
      <t>キンム</t>
    </rPh>
    <rPh sb="2" eb="4">
      <t>ジッセキ</t>
    </rPh>
    <rPh sb="4" eb="5">
      <t>ヒョウ</t>
    </rPh>
    <rPh sb="7" eb="9">
      <t>シュッキン</t>
    </rPh>
    <rPh sb="9" eb="10">
      <t>ボ</t>
    </rPh>
    <rPh sb="18" eb="20">
      <t>キンム</t>
    </rPh>
    <rPh sb="20" eb="22">
      <t>タイセイ</t>
    </rPh>
    <rPh sb="22" eb="24">
      <t>イチラン</t>
    </rPh>
    <rPh sb="24" eb="25">
      <t>ヒョウ</t>
    </rPh>
    <rPh sb="26" eb="29">
      <t>ジュウギョウイン</t>
    </rPh>
    <rPh sb="30" eb="32">
      <t>シカク</t>
    </rPh>
    <rPh sb="32" eb="33">
      <t>ショウ</t>
    </rPh>
    <phoneticPr fontId="5"/>
  </si>
  <si>
    <t>　事業所ごとに、サービス提供時間数に応じて、専ら当該サービスの提供に当たる生活相談員を１人以上配置していますか。</t>
    <rPh sb="1" eb="4">
      <t>ジギョウショ</t>
    </rPh>
    <rPh sb="12" eb="14">
      <t>テイキョウ</t>
    </rPh>
    <rPh sb="14" eb="16">
      <t>ジカン</t>
    </rPh>
    <rPh sb="16" eb="17">
      <t>スウ</t>
    </rPh>
    <rPh sb="18" eb="19">
      <t>オウ</t>
    </rPh>
    <rPh sb="22" eb="23">
      <t>モッパ</t>
    </rPh>
    <rPh sb="24" eb="26">
      <t>トウガイ</t>
    </rPh>
    <rPh sb="31" eb="33">
      <t>テイキョウ</t>
    </rPh>
    <rPh sb="34" eb="35">
      <t>ア</t>
    </rPh>
    <rPh sb="37" eb="39">
      <t>セイカツ</t>
    </rPh>
    <rPh sb="39" eb="42">
      <t>ソウダンイン</t>
    </rPh>
    <rPh sb="44" eb="45">
      <t>ニン</t>
    </rPh>
    <rPh sb="45" eb="47">
      <t>イジョウ</t>
    </rPh>
    <rPh sb="47" eb="49">
      <t>ハイチ</t>
    </rPh>
    <phoneticPr fontId="5"/>
  </si>
  <si>
    <t>□</t>
    <phoneticPr fontId="5"/>
  </si>
  <si>
    <t>※</t>
    <phoneticPr fontId="5"/>
  </si>
  <si>
    <t>地域密着型特別養護老人ホームに併設される場合については、処遇等が適切に行われる場合に限り、置かないことができる（特養の生活相談員が不在の日には別の職員の配置が必要）。</t>
    <rPh sb="0" eb="2">
      <t>チイキ</t>
    </rPh>
    <rPh sb="2" eb="5">
      <t>ミッチャクガタ</t>
    </rPh>
    <rPh sb="5" eb="7">
      <t>トクベツ</t>
    </rPh>
    <rPh sb="7" eb="9">
      <t>ヨウゴ</t>
    </rPh>
    <rPh sb="9" eb="11">
      <t>ロウジン</t>
    </rPh>
    <rPh sb="15" eb="17">
      <t>ヘイセツ</t>
    </rPh>
    <rPh sb="20" eb="22">
      <t>バアイ</t>
    </rPh>
    <rPh sb="28" eb="30">
      <t>ショグウ</t>
    </rPh>
    <rPh sb="30" eb="31">
      <t>トウ</t>
    </rPh>
    <rPh sb="32" eb="34">
      <t>テキセツ</t>
    </rPh>
    <rPh sb="35" eb="36">
      <t>オコナ</t>
    </rPh>
    <rPh sb="39" eb="41">
      <t>バアイ</t>
    </rPh>
    <rPh sb="42" eb="43">
      <t>カギ</t>
    </rPh>
    <rPh sb="45" eb="46">
      <t>オ</t>
    </rPh>
    <rPh sb="56" eb="58">
      <t>トクヨウ</t>
    </rPh>
    <rPh sb="59" eb="61">
      <t>セイカツ</t>
    </rPh>
    <rPh sb="61" eb="64">
      <t>ソウダンイン</t>
    </rPh>
    <rPh sb="65" eb="67">
      <t>フザイ</t>
    </rPh>
    <rPh sb="68" eb="69">
      <t>ヒ</t>
    </rPh>
    <rPh sb="71" eb="72">
      <t>ベツ</t>
    </rPh>
    <rPh sb="73" eb="75">
      <t>ショクイン</t>
    </rPh>
    <rPh sb="76" eb="78">
      <t>ハイチ</t>
    </rPh>
    <rPh sb="79" eb="81">
      <t>ヒツヨウ</t>
    </rPh>
    <phoneticPr fontId="5"/>
  </si>
  <si>
    <t>　生活相談員は、社会福祉主事任用資格を有する者またはこれらと同等以上の能力を有する者（※）が配置されていますか。</t>
    <rPh sb="1" eb="3">
      <t>セイカツ</t>
    </rPh>
    <rPh sb="3" eb="6">
      <t>ソウダンイン</t>
    </rPh>
    <rPh sb="8" eb="10">
      <t>シャカイ</t>
    </rPh>
    <rPh sb="10" eb="12">
      <t>フクシ</t>
    </rPh>
    <rPh sb="12" eb="14">
      <t>シュジ</t>
    </rPh>
    <rPh sb="14" eb="16">
      <t>ニンヨウ</t>
    </rPh>
    <rPh sb="16" eb="18">
      <t>シカク</t>
    </rPh>
    <rPh sb="19" eb="20">
      <t>ユウ</t>
    </rPh>
    <rPh sb="22" eb="23">
      <t>モノ</t>
    </rPh>
    <rPh sb="30" eb="32">
      <t>ドウトウ</t>
    </rPh>
    <rPh sb="32" eb="34">
      <t>イジョウ</t>
    </rPh>
    <rPh sb="35" eb="37">
      <t>ノウリョク</t>
    </rPh>
    <rPh sb="38" eb="39">
      <t>ユウ</t>
    </rPh>
    <rPh sb="41" eb="42">
      <t>モノ</t>
    </rPh>
    <rPh sb="46" eb="48">
      <t>ハイチ</t>
    </rPh>
    <phoneticPr fontId="5"/>
  </si>
  <si>
    <t>解釈通知第３の６(1)イ</t>
    <rPh sb="0" eb="2">
      <t>カイシャク</t>
    </rPh>
    <rPh sb="2" eb="4">
      <t>ツウチ</t>
    </rPh>
    <rPh sb="4" eb="5">
      <t>ダイ</t>
    </rPh>
    <phoneticPr fontId="5"/>
  </si>
  <si>
    <t>３科目主事、社会福祉士、精神保健福祉士、介護福祉士、介護支援専門員のいずれか</t>
    <rPh sb="1" eb="3">
      <t>カモク</t>
    </rPh>
    <rPh sb="3" eb="5">
      <t>シュジ</t>
    </rPh>
    <rPh sb="6" eb="8">
      <t>シャカイ</t>
    </rPh>
    <rPh sb="8" eb="10">
      <t>フクシ</t>
    </rPh>
    <rPh sb="10" eb="11">
      <t>シ</t>
    </rPh>
    <rPh sb="12" eb="14">
      <t>セイシン</t>
    </rPh>
    <rPh sb="14" eb="16">
      <t>ホケン</t>
    </rPh>
    <rPh sb="16" eb="19">
      <t>フクシシ</t>
    </rPh>
    <rPh sb="20" eb="22">
      <t>カイゴ</t>
    </rPh>
    <rPh sb="22" eb="25">
      <t>フクシシ</t>
    </rPh>
    <rPh sb="26" eb="28">
      <t>カイゴ</t>
    </rPh>
    <rPh sb="28" eb="30">
      <t>シエン</t>
    </rPh>
    <rPh sb="30" eb="33">
      <t>センモンイン</t>
    </rPh>
    <phoneticPr fontId="5"/>
  </si>
  <si>
    <t>【看護職員】</t>
    <rPh sb="1" eb="3">
      <t>カンゴ</t>
    </rPh>
    <rPh sb="3" eb="5">
      <t>ショクイン</t>
    </rPh>
    <phoneticPr fontId="5"/>
  </si>
  <si>
    <t>　単位ごとに、専ら当該サービスの提供に当たる看護職員（看護師または准看護師）を１人以上配置していますか。</t>
    <rPh sb="1" eb="3">
      <t>タンイ</t>
    </rPh>
    <rPh sb="7" eb="8">
      <t>モッパ</t>
    </rPh>
    <rPh sb="9" eb="11">
      <t>トウガイ</t>
    </rPh>
    <rPh sb="16" eb="18">
      <t>テイキョウ</t>
    </rPh>
    <rPh sb="19" eb="20">
      <t>ア</t>
    </rPh>
    <rPh sb="22" eb="24">
      <t>カンゴ</t>
    </rPh>
    <rPh sb="24" eb="26">
      <t>ショクイン</t>
    </rPh>
    <rPh sb="27" eb="30">
      <t>カンゴシ</t>
    </rPh>
    <rPh sb="33" eb="37">
      <t>ジュンカンゴシ</t>
    </rPh>
    <rPh sb="40" eb="41">
      <t>ニン</t>
    </rPh>
    <rPh sb="41" eb="43">
      <t>イジョウ</t>
    </rPh>
    <rPh sb="43" eb="45">
      <t>ハイチ</t>
    </rPh>
    <phoneticPr fontId="5"/>
  </si>
  <si>
    <t>提供時間帯を通じて専従する必要はないが、当該看護職員は提供時間帯を通じて、事業所と密接かつ適切な連携を図ること。（事業所へ駆けつけることができる体制や適切な指示ができる連絡体制などが確保されていること。）</t>
    <rPh sb="51" eb="52">
      <t>ハカ</t>
    </rPh>
    <phoneticPr fontId="5"/>
  </si>
  <si>
    <t>病院、診療所、訪問看護ステーションの看護職員が、営業日ごとの利用者の健康状態の確認を行い、提供時間帯を通じて密接かつ適切な連携を図っている場合、看護職員が確保されているものとできる。</t>
    <phoneticPr fontId="5"/>
  </si>
  <si>
    <t>【介護職員】</t>
    <rPh sb="1" eb="3">
      <t>カイゴ</t>
    </rPh>
    <rPh sb="3" eb="5">
      <t>ショクイン</t>
    </rPh>
    <phoneticPr fontId="5"/>
  </si>
  <si>
    <t>　単位ごとに、サービス提供時間を通じて、専ら当該サービスの提供に当たる介護職員を規定通り配置していますか。</t>
    <rPh sb="1" eb="3">
      <t>タンイ</t>
    </rPh>
    <rPh sb="11" eb="13">
      <t>テイキョウ</t>
    </rPh>
    <rPh sb="13" eb="15">
      <t>ジカン</t>
    </rPh>
    <rPh sb="16" eb="17">
      <t>ツウ</t>
    </rPh>
    <rPh sb="20" eb="21">
      <t>モッパ</t>
    </rPh>
    <rPh sb="22" eb="24">
      <t>トウガイ</t>
    </rPh>
    <rPh sb="29" eb="31">
      <t>テイキョウ</t>
    </rPh>
    <rPh sb="32" eb="33">
      <t>ア</t>
    </rPh>
    <rPh sb="35" eb="37">
      <t>カイゴ</t>
    </rPh>
    <rPh sb="37" eb="39">
      <t>ショクイン</t>
    </rPh>
    <rPh sb="40" eb="42">
      <t>キテイ</t>
    </rPh>
    <rPh sb="42" eb="43">
      <t>ドオ</t>
    </rPh>
    <rPh sb="44" eb="46">
      <t>ハイチ</t>
    </rPh>
    <phoneticPr fontId="5"/>
  </si>
  <si>
    <t>単位ごとに、常時１人以上配置</t>
    <rPh sb="0" eb="2">
      <t>タンイ</t>
    </rPh>
    <rPh sb="6" eb="8">
      <t>ジョウジ</t>
    </rPh>
    <rPh sb="9" eb="12">
      <t>ニンイジョウ</t>
    </rPh>
    <rPh sb="12" eb="14">
      <t>ハイチ</t>
    </rPh>
    <phoneticPr fontId="5"/>
  </si>
  <si>
    <t>利用者数（提供日ごとの延べ人数）が15人以下の場合は、
確保すべき勤務延時間数＝平均提供時間数</t>
    <rPh sb="0" eb="3">
      <t>リヨウシャ</t>
    </rPh>
    <rPh sb="3" eb="4">
      <t>スウ</t>
    </rPh>
    <rPh sb="5" eb="7">
      <t>テイキョウ</t>
    </rPh>
    <rPh sb="7" eb="8">
      <t>ビ</t>
    </rPh>
    <rPh sb="11" eb="12">
      <t>ノ</t>
    </rPh>
    <rPh sb="13" eb="15">
      <t>ニンズウ</t>
    </rPh>
    <rPh sb="19" eb="22">
      <t>ニンイカ</t>
    </rPh>
    <rPh sb="23" eb="25">
      <t>バアイ</t>
    </rPh>
    <rPh sb="28" eb="30">
      <t>カクホ</t>
    </rPh>
    <rPh sb="33" eb="35">
      <t>キンム</t>
    </rPh>
    <rPh sb="35" eb="36">
      <t>ノベ</t>
    </rPh>
    <rPh sb="36" eb="38">
      <t>ジカン</t>
    </rPh>
    <rPh sb="38" eb="39">
      <t>スウ</t>
    </rPh>
    <rPh sb="40" eb="42">
      <t>ヘイキン</t>
    </rPh>
    <rPh sb="42" eb="44">
      <t>テイキョウ</t>
    </rPh>
    <rPh sb="44" eb="46">
      <t>ジカン</t>
    </rPh>
    <rPh sb="46" eb="47">
      <t>スウ</t>
    </rPh>
    <phoneticPr fontId="5"/>
  </si>
  <si>
    <t>16人以上の場合は、
確保すべき勤務延時間数
＝｛(利用者数－15)÷5＋1｝×平均提供時間数</t>
    <rPh sb="2" eb="3">
      <t>ニン</t>
    </rPh>
    <rPh sb="3" eb="5">
      <t>イジョウ</t>
    </rPh>
    <rPh sb="6" eb="8">
      <t>バアイ</t>
    </rPh>
    <rPh sb="11" eb="13">
      <t>カクホ</t>
    </rPh>
    <rPh sb="16" eb="18">
      <t>キンム</t>
    </rPh>
    <rPh sb="18" eb="19">
      <t>ノベ</t>
    </rPh>
    <rPh sb="19" eb="21">
      <t>ジカン</t>
    </rPh>
    <rPh sb="21" eb="22">
      <t>スウ</t>
    </rPh>
    <rPh sb="26" eb="29">
      <t>リヨウシャ</t>
    </rPh>
    <rPh sb="29" eb="30">
      <t>スウ</t>
    </rPh>
    <rPh sb="40" eb="42">
      <t>ヘイキン</t>
    </rPh>
    <rPh sb="42" eb="44">
      <t>テイキョウ</t>
    </rPh>
    <rPh sb="44" eb="46">
      <t>ジカン</t>
    </rPh>
    <rPh sb="46" eb="47">
      <t>スウ</t>
    </rPh>
    <phoneticPr fontId="5"/>
  </si>
  <si>
    <t>勤務延時間数：介護職員がサービス提供時間内</t>
    <rPh sb="0" eb="2">
      <t>キンム</t>
    </rPh>
    <rPh sb="2" eb="3">
      <t>ノベ</t>
    </rPh>
    <rPh sb="3" eb="5">
      <t>ジカン</t>
    </rPh>
    <rPh sb="5" eb="6">
      <t>スウ</t>
    </rPh>
    <rPh sb="7" eb="9">
      <t>カイゴ</t>
    </rPh>
    <rPh sb="9" eb="11">
      <t>ショクイン</t>
    </rPh>
    <rPh sb="16" eb="18">
      <t>テイキョウ</t>
    </rPh>
    <rPh sb="18" eb="20">
      <t>ジカン</t>
    </rPh>
    <rPh sb="20" eb="21">
      <t>ナイ</t>
    </rPh>
    <phoneticPr fontId="5"/>
  </si>
  <si>
    <t>　　　　　　　に勤務する時間数の合計</t>
    <rPh sb="8" eb="10">
      <t>キンム</t>
    </rPh>
    <rPh sb="12" eb="14">
      <t>ジカン</t>
    </rPh>
    <rPh sb="14" eb="15">
      <t>スウ</t>
    </rPh>
    <rPh sb="16" eb="18">
      <t>ゴウケイ</t>
    </rPh>
    <phoneticPr fontId="5"/>
  </si>
  <si>
    <t>平均提供時間数：利用者ごとの提供時間数の合</t>
    <rPh sb="0" eb="2">
      <t>ヘイキン</t>
    </rPh>
    <rPh sb="2" eb="4">
      <t>テイキョウ</t>
    </rPh>
    <rPh sb="4" eb="6">
      <t>ジカン</t>
    </rPh>
    <rPh sb="6" eb="7">
      <t>スウ</t>
    </rPh>
    <rPh sb="8" eb="11">
      <t>リヨウシャ</t>
    </rPh>
    <rPh sb="14" eb="16">
      <t>テイキョウ</t>
    </rPh>
    <rPh sb="16" eb="18">
      <t>ジカン</t>
    </rPh>
    <rPh sb="18" eb="19">
      <t>スウ</t>
    </rPh>
    <rPh sb="20" eb="21">
      <t>ゴウ</t>
    </rPh>
    <phoneticPr fontId="5"/>
  </si>
  <si>
    <t>　　　　　　　計を利用者数で除して得た数</t>
    <rPh sb="7" eb="8">
      <t>ケイ</t>
    </rPh>
    <rPh sb="9" eb="12">
      <t>リヨウシャ</t>
    </rPh>
    <rPh sb="12" eb="13">
      <t>スウ</t>
    </rPh>
    <rPh sb="14" eb="15">
      <t>ジョ</t>
    </rPh>
    <rPh sb="17" eb="18">
      <t>エ</t>
    </rPh>
    <rPh sb="19" eb="20">
      <t>カズ</t>
    </rPh>
    <phoneticPr fontId="5"/>
  </si>
  <si>
    <t>【機能訓練指導員】</t>
    <rPh sb="1" eb="3">
      <t>キノウ</t>
    </rPh>
    <rPh sb="3" eb="5">
      <t>クンレン</t>
    </rPh>
    <rPh sb="5" eb="8">
      <t>シドウイン</t>
    </rPh>
    <phoneticPr fontId="5"/>
  </si>
  <si>
    <t>　機能訓練指導員を１名以上配置していますか。</t>
    <rPh sb="1" eb="3">
      <t>キノウ</t>
    </rPh>
    <rPh sb="3" eb="5">
      <t>クンレン</t>
    </rPh>
    <rPh sb="5" eb="8">
      <t>シドウイン</t>
    </rPh>
    <rPh sb="10" eb="13">
      <t>メイイジョウ</t>
    </rPh>
    <rPh sb="13" eb="15">
      <t>ハイチ</t>
    </rPh>
    <phoneticPr fontId="5"/>
  </si>
  <si>
    <t>地域密着型特別養護老人ホームに併設される場合については、処遇等が適切に行われる場合に限り、置かないことができる。</t>
    <rPh sb="0" eb="2">
      <t>チイキ</t>
    </rPh>
    <rPh sb="2" eb="5">
      <t>ミッチャクガタ</t>
    </rPh>
    <rPh sb="5" eb="7">
      <t>トクベツ</t>
    </rPh>
    <rPh sb="7" eb="9">
      <t>ヨウゴ</t>
    </rPh>
    <rPh sb="9" eb="11">
      <t>ロウジン</t>
    </rPh>
    <rPh sb="15" eb="17">
      <t>ヘイセツ</t>
    </rPh>
    <rPh sb="20" eb="22">
      <t>バアイ</t>
    </rPh>
    <rPh sb="28" eb="30">
      <t>ショグウ</t>
    </rPh>
    <rPh sb="30" eb="31">
      <t>トウ</t>
    </rPh>
    <rPh sb="32" eb="34">
      <t>テキセツ</t>
    </rPh>
    <rPh sb="35" eb="36">
      <t>オコナ</t>
    </rPh>
    <rPh sb="39" eb="41">
      <t>バアイ</t>
    </rPh>
    <rPh sb="42" eb="43">
      <t>カギ</t>
    </rPh>
    <rPh sb="45" eb="46">
      <t>オ</t>
    </rPh>
    <phoneticPr fontId="5"/>
  </si>
  <si>
    <t>　機能訓練指導員は、必要な訓練を行う能力を有している者（※）が配置されていますか。</t>
    <rPh sb="1" eb="3">
      <t>キノウ</t>
    </rPh>
    <rPh sb="3" eb="5">
      <t>クンレン</t>
    </rPh>
    <rPh sb="5" eb="8">
      <t>シドウイン</t>
    </rPh>
    <rPh sb="10" eb="12">
      <t>ヒツヨウ</t>
    </rPh>
    <rPh sb="13" eb="15">
      <t>クンレン</t>
    </rPh>
    <rPh sb="16" eb="17">
      <t>オコナ</t>
    </rPh>
    <rPh sb="18" eb="20">
      <t>ノウリョク</t>
    </rPh>
    <rPh sb="21" eb="22">
      <t>ユウ</t>
    </rPh>
    <rPh sb="26" eb="27">
      <t>モノ</t>
    </rPh>
    <rPh sb="31" eb="33">
      <t>ハイチ</t>
    </rPh>
    <phoneticPr fontId="5"/>
  </si>
  <si>
    <t>理学療法士、作業療法士、言語聴覚士、看護師、准看護師、柔道整復師、あん摩マッサージ指圧師（はり師及びきゅう師については、※の資格を有する機能訓練指導員を配置した事業所で６月以上機能訓練指導に従事した者）</t>
    <rPh sb="0" eb="2">
      <t>リガク</t>
    </rPh>
    <rPh sb="2" eb="5">
      <t>リョウホウシ</t>
    </rPh>
    <rPh sb="6" eb="8">
      <t>サギョウ</t>
    </rPh>
    <rPh sb="8" eb="11">
      <t>リョウホウシ</t>
    </rPh>
    <rPh sb="12" eb="17">
      <t>ゲンゴチョウカクシ</t>
    </rPh>
    <rPh sb="18" eb="21">
      <t>カンゴシ</t>
    </rPh>
    <rPh sb="22" eb="26">
      <t>ジュンカンゴシ</t>
    </rPh>
    <rPh sb="27" eb="32">
      <t>ジュウドウセイフクシ</t>
    </rPh>
    <rPh sb="35" eb="36">
      <t>マ</t>
    </rPh>
    <rPh sb="41" eb="44">
      <t>シアツシ</t>
    </rPh>
    <rPh sb="47" eb="48">
      <t>シ</t>
    </rPh>
    <rPh sb="48" eb="49">
      <t>オヨ</t>
    </rPh>
    <rPh sb="53" eb="54">
      <t>シ</t>
    </rPh>
    <rPh sb="62" eb="64">
      <t>シカク</t>
    </rPh>
    <rPh sb="65" eb="66">
      <t>ユウ</t>
    </rPh>
    <rPh sb="68" eb="70">
      <t>キノウ</t>
    </rPh>
    <rPh sb="70" eb="72">
      <t>クンレン</t>
    </rPh>
    <rPh sb="72" eb="75">
      <t>シドウイン</t>
    </rPh>
    <rPh sb="76" eb="78">
      <t>ハイチ</t>
    </rPh>
    <rPh sb="80" eb="82">
      <t>ジギョウ</t>
    </rPh>
    <rPh sb="82" eb="83">
      <t>ショ</t>
    </rPh>
    <rPh sb="85" eb="86">
      <t>ツキ</t>
    </rPh>
    <rPh sb="86" eb="88">
      <t>イジョウ</t>
    </rPh>
    <rPh sb="88" eb="90">
      <t>キノウ</t>
    </rPh>
    <rPh sb="90" eb="92">
      <t>クンレン</t>
    </rPh>
    <rPh sb="92" eb="94">
      <t>シドウ</t>
    </rPh>
    <rPh sb="95" eb="97">
      <t>ジュウジ</t>
    </rPh>
    <rPh sb="99" eb="100">
      <t>モノ</t>
    </rPh>
    <phoneticPr fontId="5"/>
  </si>
  <si>
    <t>　生活相談員または介護職員（※）のうち１人以上は常勤となっていますか。</t>
    <rPh sb="1" eb="3">
      <t>セイカツ</t>
    </rPh>
    <rPh sb="3" eb="6">
      <t>ソウダンイン</t>
    </rPh>
    <rPh sb="9" eb="11">
      <t>カイゴ</t>
    </rPh>
    <rPh sb="11" eb="13">
      <t>ショクイン</t>
    </rPh>
    <rPh sb="20" eb="23">
      <t>ニンイジョウ</t>
    </rPh>
    <rPh sb="24" eb="26">
      <t>ジョウキン</t>
    </rPh>
    <phoneticPr fontId="5"/>
  </si>
  <si>
    <t>管理者</t>
    <rPh sb="0" eb="3">
      <t>カンリシャ</t>
    </rPh>
    <phoneticPr fontId="5"/>
  </si>
  <si>
    <t>　管理者は常勤職員を配置していますか。</t>
    <rPh sb="1" eb="4">
      <t>カンリシャ</t>
    </rPh>
    <rPh sb="5" eb="7">
      <t>ジョウキン</t>
    </rPh>
    <rPh sb="7" eb="9">
      <t>ショクイン</t>
    </rPh>
    <rPh sb="10" eb="12">
      <t>ハイチ</t>
    </rPh>
    <phoneticPr fontId="5"/>
  </si>
  <si>
    <t>基準第94条</t>
    <rPh sb="2" eb="3">
      <t>ダイ</t>
    </rPh>
    <rPh sb="5" eb="6">
      <t>ジョウ</t>
    </rPh>
    <phoneticPr fontId="5"/>
  </si>
  <si>
    <t>　管理者が他の職種等を兼務している場合、兼務形態は適切ですか。</t>
    <rPh sb="1" eb="4">
      <t>カンリシャ</t>
    </rPh>
    <rPh sb="5" eb="6">
      <t>タ</t>
    </rPh>
    <rPh sb="7" eb="9">
      <t>ショクシュ</t>
    </rPh>
    <rPh sb="9" eb="10">
      <t>トウ</t>
    </rPh>
    <rPh sb="11" eb="13">
      <t>ケンム</t>
    </rPh>
    <rPh sb="17" eb="19">
      <t>バアイ</t>
    </rPh>
    <rPh sb="20" eb="22">
      <t>ケンム</t>
    </rPh>
    <rPh sb="22" eb="24">
      <t>ケイタイ</t>
    </rPh>
    <rPh sb="25" eb="27">
      <t>テキセツ</t>
    </rPh>
    <phoneticPr fontId="5"/>
  </si>
  <si>
    <t>管理者の雇用形態が分かる文書
管理者の勤務実績表/出勤簿、タイムカード</t>
    <rPh sb="0" eb="3">
      <t>カンリシャ</t>
    </rPh>
    <rPh sb="4" eb="6">
      <t>コヨウ</t>
    </rPh>
    <rPh sb="6" eb="8">
      <t>ケイタイ</t>
    </rPh>
    <rPh sb="9" eb="10">
      <t>ワ</t>
    </rPh>
    <rPh sb="12" eb="14">
      <t>ブンショ</t>
    </rPh>
    <rPh sb="15" eb="18">
      <t>カンリシャ</t>
    </rPh>
    <rPh sb="19" eb="21">
      <t>キンム</t>
    </rPh>
    <rPh sb="21" eb="23">
      <t>ジッセキ</t>
    </rPh>
    <rPh sb="23" eb="24">
      <t>ヒョウ</t>
    </rPh>
    <rPh sb="25" eb="27">
      <t>シュッキン</t>
    </rPh>
    <rPh sb="27" eb="28">
      <t>ボ</t>
    </rPh>
    <phoneticPr fontId="5"/>
  </si>
  <si>
    <t>・</t>
    <phoneticPr fontId="5"/>
  </si>
  <si>
    <t>兼務の有無　（　□有　・　□無　）</t>
    <rPh sb="0" eb="2">
      <t>ケンム</t>
    </rPh>
    <rPh sb="3" eb="5">
      <t>ウム</t>
    </rPh>
    <rPh sb="9" eb="10">
      <t>アリ</t>
    </rPh>
    <rPh sb="14" eb="15">
      <t>ナシ</t>
    </rPh>
    <phoneticPr fontId="5"/>
  </si>
  <si>
    <t>当該事業所内で他職種と兼務している場合は
その職種名</t>
    <rPh sb="0" eb="2">
      <t>トウガイ</t>
    </rPh>
    <rPh sb="2" eb="5">
      <t>ジギョウショ</t>
    </rPh>
    <rPh sb="5" eb="6">
      <t>ナイ</t>
    </rPh>
    <rPh sb="7" eb="8">
      <t>タ</t>
    </rPh>
    <rPh sb="8" eb="10">
      <t>ショクシュ</t>
    </rPh>
    <rPh sb="11" eb="13">
      <t>ケンム</t>
    </rPh>
    <rPh sb="17" eb="19">
      <t>バアイ</t>
    </rPh>
    <rPh sb="23" eb="25">
      <t>ショクシュ</t>
    </rPh>
    <rPh sb="25" eb="26">
      <t>メイ</t>
    </rPh>
    <phoneticPr fontId="5"/>
  </si>
  <si>
    <t>（　　　　　　　　　　　　　　　　　　　）</t>
    <phoneticPr fontId="5"/>
  </si>
  <si>
    <t>他事業所と兼務している場合は事業所名、職種名、兼務事業所における１週間当たりの勤務時間数</t>
    <rPh sb="0" eb="4">
      <t>タジギョウショ</t>
    </rPh>
    <rPh sb="5" eb="7">
      <t>ケンム</t>
    </rPh>
    <rPh sb="11" eb="13">
      <t>バアイ</t>
    </rPh>
    <rPh sb="14" eb="17">
      <t>ジギョウショ</t>
    </rPh>
    <rPh sb="17" eb="18">
      <t>メイ</t>
    </rPh>
    <rPh sb="19" eb="21">
      <t>ショクシュ</t>
    </rPh>
    <rPh sb="21" eb="22">
      <t>メイ</t>
    </rPh>
    <rPh sb="23" eb="25">
      <t>ケンム</t>
    </rPh>
    <rPh sb="25" eb="28">
      <t>ジギョウショ</t>
    </rPh>
    <rPh sb="33" eb="35">
      <t>シュウカン</t>
    </rPh>
    <rPh sb="35" eb="36">
      <t>ア</t>
    </rPh>
    <rPh sb="39" eb="41">
      <t>キンム</t>
    </rPh>
    <rPh sb="41" eb="43">
      <t>ジカン</t>
    </rPh>
    <rPh sb="43" eb="44">
      <t>スウ</t>
    </rPh>
    <phoneticPr fontId="5"/>
  </si>
  <si>
    <t>事業所名：（　　　　　　　　　　　　）</t>
    <rPh sb="0" eb="3">
      <t>ジギョウショ</t>
    </rPh>
    <rPh sb="3" eb="4">
      <t>メイ</t>
    </rPh>
    <phoneticPr fontId="5"/>
  </si>
  <si>
    <t>職種名　：（　　　　　　　　　　　　）</t>
    <rPh sb="0" eb="2">
      <t>ショクシュ</t>
    </rPh>
    <rPh sb="2" eb="3">
      <t>メイ</t>
    </rPh>
    <phoneticPr fontId="5"/>
  </si>
  <si>
    <t>勤務時間：（　　　　　　　　　　　　）</t>
    <rPh sb="0" eb="2">
      <t>キンム</t>
    </rPh>
    <rPh sb="2" eb="4">
      <t>ジカン</t>
    </rPh>
    <phoneticPr fontId="5"/>
  </si>
  <si>
    <t>Ⅱ　設備基準</t>
    <rPh sb="2" eb="4">
      <t>セツビ</t>
    </rPh>
    <rPh sb="4" eb="6">
      <t>キジュン</t>
    </rPh>
    <phoneticPr fontId="5"/>
  </si>
  <si>
    <t>設備および備品等</t>
    <rPh sb="0" eb="2">
      <t>セツビ</t>
    </rPh>
    <rPh sb="5" eb="7">
      <t>ビヒン</t>
    </rPh>
    <rPh sb="7" eb="8">
      <t>トウ</t>
    </rPh>
    <phoneticPr fontId="5"/>
  </si>
  <si>
    <t>　食堂、機能訓練室、静養室、相談室および事務室を有していますか。また、消火設備その他の非常災害に際して必要な設備ならびに指定通所介護の提供に必要なその他の設備・備品を備えていますか。</t>
    <rPh sb="1" eb="3">
      <t>ショクドウ</t>
    </rPh>
    <rPh sb="4" eb="6">
      <t>キノウ</t>
    </rPh>
    <rPh sb="6" eb="8">
      <t>クンレン</t>
    </rPh>
    <rPh sb="8" eb="9">
      <t>シツ</t>
    </rPh>
    <rPh sb="10" eb="12">
      <t>セイヨウ</t>
    </rPh>
    <rPh sb="12" eb="13">
      <t>シツ</t>
    </rPh>
    <rPh sb="14" eb="17">
      <t>ソウダンシツ</t>
    </rPh>
    <rPh sb="20" eb="23">
      <t>ジムシツ</t>
    </rPh>
    <rPh sb="24" eb="25">
      <t>ユウ</t>
    </rPh>
    <rPh sb="35" eb="37">
      <t>ショウカ</t>
    </rPh>
    <rPh sb="37" eb="39">
      <t>セツビ</t>
    </rPh>
    <rPh sb="41" eb="42">
      <t>タ</t>
    </rPh>
    <rPh sb="43" eb="45">
      <t>ヒジョウ</t>
    </rPh>
    <rPh sb="45" eb="47">
      <t>サイガイ</t>
    </rPh>
    <rPh sb="48" eb="49">
      <t>サイ</t>
    </rPh>
    <rPh sb="51" eb="53">
      <t>ヒツヨウ</t>
    </rPh>
    <rPh sb="54" eb="56">
      <t>セツビ</t>
    </rPh>
    <rPh sb="60" eb="62">
      <t>シテイ</t>
    </rPh>
    <rPh sb="62" eb="64">
      <t>ツウショ</t>
    </rPh>
    <rPh sb="64" eb="66">
      <t>カイゴ</t>
    </rPh>
    <rPh sb="67" eb="69">
      <t>テイキョウ</t>
    </rPh>
    <rPh sb="70" eb="72">
      <t>ヒツヨウ</t>
    </rPh>
    <rPh sb="75" eb="76">
      <t>タ</t>
    </rPh>
    <rPh sb="77" eb="79">
      <t>セツビ</t>
    </rPh>
    <rPh sb="80" eb="82">
      <t>ビヒン</t>
    </rPh>
    <rPh sb="83" eb="84">
      <t>ソナ</t>
    </rPh>
    <phoneticPr fontId="5"/>
  </si>
  <si>
    <t>基準第95条</t>
    <rPh sb="2" eb="3">
      <t>ダイ</t>
    </rPh>
    <rPh sb="5" eb="6">
      <t>ジョウ</t>
    </rPh>
    <phoneticPr fontId="5"/>
  </si>
  <si>
    <t>【食堂、機能訓練室】</t>
    <rPh sb="1" eb="3">
      <t>ショクドウ</t>
    </rPh>
    <rPh sb="4" eb="6">
      <t>キノウ</t>
    </rPh>
    <rPh sb="6" eb="8">
      <t>クンレン</t>
    </rPh>
    <rPh sb="8" eb="9">
      <t>シツ</t>
    </rPh>
    <phoneticPr fontId="5"/>
  </si>
  <si>
    <t>　食堂および機能訓練室は、それぞれ必要な広さがあり、その合計した面積は３平方メートルに利用定員を乗じて得た面積以上となっていますか。</t>
    <rPh sb="1" eb="3">
      <t>ショクドウ</t>
    </rPh>
    <rPh sb="6" eb="8">
      <t>キノウ</t>
    </rPh>
    <rPh sb="8" eb="10">
      <t>クンレン</t>
    </rPh>
    <rPh sb="10" eb="11">
      <t>シツ</t>
    </rPh>
    <rPh sb="17" eb="19">
      <t>ヒツヨウ</t>
    </rPh>
    <rPh sb="20" eb="21">
      <t>ヒロ</t>
    </rPh>
    <rPh sb="28" eb="30">
      <t>ゴウケイ</t>
    </rPh>
    <rPh sb="32" eb="34">
      <t>メンセキ</t>
    </rPh>
    <rPh sb="36" eb="38">
      <t>ヘイホウ</t>
    </rPh>
    <rPh sb="43" eb="45">
      <t>リヨウ</t>
    </rPh>
    <rPh sb="45" eb="47">
      <t>テイイン</t>
    </rPh>
    <rPh sb="48" eb="49">
      <t>ジョウ</t>
    </rPh>
    <rPh sb="51" eb="52">
      <t>エ</t>
    </rPh>
    <rPh sb="53" eb="55">
      <t>メンセキ</t>
    </rPh>
    <rPh sb="55" eb="57">
      <t>イジョウ</t>
    </rPh>
    <phoneticPr fontId="5"/>
  </si>
  <si>
    <t>食堂および機能訓練室は、食事の提供の際にはその提供に支障がない広さを確保でき、かつ、機能訓練を行う際には、その実施に支障がない広さを確保できていれば、同一の場所として可</t>
    <rPh sb="0" eb="2">
      <t>ショクドウ</t>
    </rPh>
    <rPh sb="5" eb="7">
      <t>キノウ</t>
    </rPh>
    <rPh sb="7" eb="9">
      <t>クンレン</t>
    </rPh>
    <rPh sb="9" eb="10">
      <t>シツ</t>
    </rPh>
    <rPh sb="12" eb="14">
      <t>ショクジ</t>
    </rPh>
    <rPh sb="15" eb="17">
      <t>テイキョウ</t>
    </rPh>
    <rPh sb="18" eb="19">
      <t>サイ</t>
    </rPh>
    <rPh sb="23" eb="25">
      <t>テイキョウ</t>
    </rPh>
    <rPh sb="26" eb="28">
      <t>シショウ</t>
    </rPh>
    <rPh sb="31" eb="32">
      <t>ヒロ</t>
    </rPh>
    <rPh sb="34" eb="36">
      <t>カクホ</t>
    </rPh>
    <rPh sb="42" eb="44">
      <t>キノウ</t>
    </rPh>
    <rPh sb="44" eb="46">
      <t>クンレン</t>
    </rPh>
    <rPh sb="47" eb="48">
      <t>オコナ</t>
    </rPh>
    <rPh sb="49" eb="50">
      <t>サイ</t>
    </rPh>
    <rPh sb="55" eb="57">
      <t>ジッシ</t>
    </rPh>
    <rPh sb="58" eb="60">
      <t>シショウ</t>
    </rPh>
    <rPh sb="63" eb="64">
      <t>ヒロ</t>
    </rPh>
    <rPh sb="66" eb="68">
      <t>カクホ</t>
    </rPh>
    <rPh sb="75" eb="77">
      <t>ドウイツ</t>
    </rPh>
    <rPh sb="78" eb="80">
      <t>バショ</t>
    </rPh>
    <rPh sb="83" eb="84">
      <t>カ</t>
    </rPh>
    <phoneticPr fontId="5"/>
  </si>
  <si>
    <t>【相談室】</t>
    <rPh sb="1" eb="3">
      <t>ソウダン</t>
    </rPh>
    <rPh sb="3" eb="4">
      <t>シツ</t>
    </rPh>
    <phoneticPr fontId="5"/>
  </si>
  <si>
    <t>　遮へい物の設置など相談の内容が漏えいしないよう配慮されていますか。</t>
    <rPh sb="1" eb="2">
      <t>シャ</t>
    </rPh>
    <rPh sb="4" eb="5">
      <t>ブツ</t>
    </rPh>
    <rPh sb="6" eb="8">
      <t>セッチ</t>
    </rPh>
    <rPh sb="10" eb="12">
      <t>ソウダン</t>
    </rPh>
    <rPh sb="13" eb="15">
      <t>ナイヨウ</t>
    </rPh>
    <rPh sb="16" eb="17">
      <t>ロウ</t>
    </rPh>
    <rPh sb="24" eb="26">
      <t>ハイリョ</t>
    </rPh>
    <phoneticPr fontId="5"/>
  </si>
  <si>
    <t>【消火設備その他非常災害に際して必要な設備】</t>
    <rPh sb="1" eb="3">
      <t>ショウカ</t>
    </rPh>
    <rPh sb="3" eb="5">
      <t>セツビ</t>
    </rPh>
    <rPh sb="7" eb="8">
      <t>タ</t>
    </rPh>
    <rPh sb="8" eb="10">
      <t>ヒジョウ</t>
    </rPh>
    <rPh sb="10" eb="12">
      <t>サイガイ</t>
    </rPh>
    <rPh sb="13" eb="14">
      <t>サイ</t>
    </rPh>
    <rPh sb="16" eb="18">
      <t>ヒツヨウ</t>
    </rPh>
    <rPh sb="19" eb="21">
      <t>セツビ</t>
    </rPh>
    <phoneticPr fontId="5"/>
  </si>
  <si>
    <t>解釈通知第３の６(2)ウ</t>
    <rPh sb="0" eb="2">
      <t>カイシャク</t>
    </rPh>
    <rPh sb="2" eb="4">
      <t>ツウチ</t>
    </rPh>
    <rPh sb="4" eb="5">
      <t>ダイ</t>
    </rPh>
    <phoneticPr fontId="5"/>
  </si>
  <si>
    <t>　消防法その他法令等に規定された設備は確実に設置されていますか。</t>
    <rPh sb="1" eb="4">
      <t>ショウボウホウ</t>
    </rPh>
    <rPh sb="6" eb="7">
      <t>タ</t>
    </rPh>
    <rPh sb="7" eb="9">
      <t>ホウレイ</t>
    </rPh>
    <rPh sb="9" eb="10">
      <t>トウ</t>
    </rPh>
    <rPh sb="11" eb="13">
      <t>キテイ</t>
    </rPh>
    <rPh sb="16" eb="18">
      <t>セツビ</t>
    </rPh>
    <rPh sb="19" eb="21">
      <t>カクジツ</t>
    </rPh>
    <rPh sb="22" eb="24">
      <t>セッチ</t>
    </rPh>
    <phoneticPr fontId="5"/>
  </si>
  <si>
    <t>　通所介護の設備を用いて宿泊サービスを提供する場合、提供開始前に、県に対して届出を行っていますか。</t>
    <phoneticPr fontId="5"/>
  </si>
  <si>
    <t>□</t>
  </si>
  <si>
    <t>Ⅲ　運営基準</t>
    <rPh sb="2" eb="4">
      <t>ウンエイ</t>
    </rPh>
    <rPh sb="4" eb="6">
      <t>キジュン</t>
    </rPh>
    <phoneticPr fontId="5"/>
  </si>
  <si>
    <t>内容および手続の説明および同意</t>
    <rPh sb="0" eb="2">
      <t>ナイヨウ</t>
    </rPh>
    <rPh sb="5" eb="7">
      <t>テツヅキ</t>
    </rPh>
    <rPh sb="8" eb="10">
      <t>セツメイ</t>
    </rPh>
    <rPh sb="13" eb="15">
      <t>ドウイ</t>
    </rPh>
    <phoneticPr fontId="5"/>
  </si>
  <si>
    <t>　事業所の概要、重要事項について記した文書を利用申込者またはその家族に対し、交付して説明を行い、利用申込者の同意を得ていますか。</t>
    <rPh sb="1" eb="4">
      <t>ジギョウショ</t>
    </rPh>
    <rPh sb="5" eb="7">
      <t>ガイヨウ</t>
    </rPh>
    <rPh sb="8" eb="10">
      <t>ジュウヨウ</t>
    </rPh>
    <rPh sb="10" eb="12">
      <t>ジコウ</t>
    </rPh>
    <rPh sb="16" eb="17">
      <t>シル</t>
    </rPh>
    <rPh sb="19" eb="21">
      <t>ブンショ</t>
    </rPh>
    <rPh sb="22" eb="24">
      <t>リヨウ</t>
    </rPh>
    <rPh sb="24" eb="26">
      <t>モウシコミ</t>
    </rPh>
    <rPh sb="26" eb="27">
      <t>シャ</t>
    </rPh>
    <rPh sb="32" eb="34">
      <t>カゾク</t>
    </rPh>
    <rPh sb="35" eb="36">
      <t>タイ</t>
    </rPh>
    <rPh sb="38" eb="40">
      <t>コウフ</t>
    </rPh>
    <rPh sb="42" eb="44">
      <t>セツメイ</t>
    </rPh>
    <rPh sb="45" eb="46">
      <t>オコナ</t>
    </rPh>
    <rPh sb="48" eb="50">
      <t>リヨウ</t>
    </rPh>
    <rPh sb="50" eb="52">
      <t>モウシコミ</t>
    </rPh>
    <rPh sb="52" eb="53">
      <t>シャ</t>
    </rPh>
    <rPh sb="54" eb="56">
      <t>ドウイ</t>
    </rPh>
    <rPh sb="57" eb="58">
      <t>エ</t>
    </rPh>
    <phoneticPr fontId="5"/>
  </si>
  <si>
    <t>基準第8条</t>
    <rPh sb="2" eb="3">
      <t>ダイ</t>
    </rPh>
    <rPh sb="4" eb="5">
      <t>ジョウ</t>
    </rPh>
    <phoneticPr fontId="5"/>
  </si>
  <si>
    <t>重要事項説明書、利用契約書（利用者または家族の署名、捺印）</t>
    <rPh sb="0" eb="2">
      <t>ジュウヨウ</t>
    </rPh>
    <rPh sb="2" eb="4">
      <t>ジコウ</t>
    </rPh>
    <rPh sb="4" eb="7">
      <t>セツメイショ</t>
    </rPh>
    <rPh sb="8" eb="10">
      <t>リヨウ</t>
    </rPh>
    <rPh sb="10" eb="13">
      <t>ケイヤクショ</t>
    </rPh>
    <rPh sb="14" eb="17">
      <t>リヨウシャ</t>
    </rPh>
    <rPh sb="20" eb="22">
      <t>カゾク</t>
    </rPh>
    <rPh sb="23" eb="25">
      <t>ショメイ</t>
    </rPh>
    <rPh sb="26" eb="28">
      <t>ナツイン</t>
    </rPh>
    <phoneticPr fontId="5"/>
  </si>
  <si>
    <t>運営規程の概要、勤務体制、事故発生時の対応、苦情処理の体制、提供するサービスの第三者評価の実施状況（実施の有無、実施した直近の年月日、実施した評価機関の名称、評価結果の開示状況）等</t>
    <rPh sb="0" eb="2">
      <t>ウンエイ</t>
    </rPh>
    <rPh sb="2" eb="4">
      <t>キテイ</t>
    </rPh>
    <rPh sb="5" eb="7">
      <t>ガイヨウ</t>
    </rPh>
    <rPh sb="8" eb="10">
      <t>キンム</t>
    </rPh>
    <rPh sb="10" eb="12">
      <t>タイセイ</t>
    </rPh>
    <rPh sb="13" eb="15">
      <t>ジコ</t>
    </rPh>
    <rPh sb="15" eb="17">
      <t>ハッセイ</t>
    </rPh>
    <rPh sb="17" eb="18">
      <t>ジ</t>
    </rPh>
    <rPh sb="19" eb="21">
      <t>タイオウ</t>
    </rPh>
    <rPh sb="22" eb="24">
      <t>クジョウ</t>
    </rPh>
    <rPh sb="24" eb="26">
      <t>ショリ</t>
    </rPh>
    <rPh sb="27" eb="29">
      <t>タイセイ</t>
    </rPh>
    <phoneticPr fontId="5"/>
  </si>
  <si>
    <t>受給資格等の確認</t>
    <rPh sb="0" eb="2">
      <t>ジュキュウ</t>
    </rPh>
    <rPh sb="2" eb="4">
      <t>シカク</t>
    </rPh>
    <rPh sb="4" eb="5">
      <t>トウ</t>
    </rPh>
    <rPh sb="6" eb="8">
      <t>カクニン</t>
    </rPh>
    <phoneticPr fontId="5"/>
  </si>
  <si>
    <t>　被保険者証等の確認を行っていますか。</t>
    <rPh sb="1" eb="5">
      <t>ヒホケンシャ</t>
    </rPh>
    <rPh sb="5" eb="6">
      <t>ショウ</t>
    </rPh>
    <rPh sb="6" eb="7">
      <t>トウ</t>
    </rPh>
    <rPh sb="8" eb="10">
      <t>カクニン</t>
    </rPh>
    <rPh sb="11" eb="12">
      <t>オコナ</t>
    </rPh>
    <phoneticPr fontId="5"/>
  </si>
  <si>
    <t>基準第11条</t>
    <rPh sb="2" eb="3">
      <t>ダイ</t>
    </rPh>
    <rPh sb="5" eb="6">
      <t>ジョウ</t>
    </rPh>
    <phoneticPr fontId="5"/>
  </si>
  <si>
    <t>介護保険番号、有効期限等を確認している記録等</t>
    <rPh sb="0" eb="2">
      <t>カイゴ</t>
    </rPh>
    <rPh sb="2" eb="4">
      <t>ホケン</t>
    </rPh>
    <rPh sb="4" eb="6">
      <t>バンゴウ</t>
    </rPh>
    <rPh sb="7" eb="9">
      <t>ユウコウ</t>
    </rPh>
    <rPh sb="9" eb="11">
      <t>キゲン</t>
    </rPh>
    <rPh sb="11" eb="12">
      <t>トウ</t>
    </rPh>
    <rPh sb="13" eb="15">
      <t>カクニン</t>
    </rPh>
    <rPh sb="19" eb="21">
      <t>キロク</t>
    </rPh>
    <rPh sb="21" eb="22">
      <t>トウ</t>
    </rPh>
    <phoneticPr fontId="5"/>
  </si>
  <si>
    <t>心身の状況等の把握</t>
    <rPh sb="0" eb="2">
      <t>シンシン</t>
    </rPh>
    <rPh sb="3" eb="5">
      <t>ジョウキョウ</t>
    </rPh>
    <rPh sb="5" eb="6">
      <t>トウ</t>
    </rPh>
    <rPh sb="7" eb="9">
      <t>ハアク</t>
    </rPh>
    <phoneticPr fontId="5"/>
  </si>
  <si>
    <t>　サービス担当者会議等を通じて利用者の心身の状況等の把握に努めていますか。</t>
    <rPh sb="5" eb="8">
      <t>タントウシャ</t>
    </rPh>
    <rPh sb="8" eb="10">
      <t>カイギ</t>
    </rPh>
    <rPh sb="10" eb="11">
      <t>トウ</t>
    </rPh>
    <rPh sb="12" eb="13">
      <t>ツウ</t>
    </rPh>
    <rPh sb="15" eb="18">
      <t>リヨウシャ</t>
    </rPh>
    <rPh sb="19" eb="21">
      <t>シンシン</t>
    </rPh>
    <rPh sb="22" eb="24">
      <t>ジョウキョウ</t>
    </rPh>
    <rPh sb="24" eb="25">
      <t>トウ</t>
    </rPh>
    <rPh sb="26" eb="28">
      <t>ハアク</t>
    </rPh>
    <rPh sb="29" eb="30">
      <t>ツト</t>
    </rPh>
    <phoneticPr fontId="5"/>
  </si>
  <si>
    <t>基準第13条</t>
    <rPh sb="2" eb="3">
      <t>ダイ</t>
    </rPh>
    <rPh sb="5" eb="6">
      <t>ジョウ</t>
    </rPh>
    <phoneticPr fontId="5"/>
  </si>
  <si>
    <t>サービス担当者会議の記録</t>
    <rPh sb="4" eb="7">
      <t>タントウシャ</t>
    </rPh>
    <rPh sb="7" eb="9">
      <t>カイギ</t>
    </rPh>
    <rPh sb="10" eb="12">
      <t>キロク</t>
    </rPh>
    <phoneticPr fontId="5"/>
  </si>
  <si>
    <t>居宅介護支援事業者等との連携</t>
    <rPh sb="0" eb="2">
      <t>キョタク</t>
    </rPh>
    <rPh sb="2" eb="4">
      <t>カイゴ</t>
    </rPh>
    <rPh sb="4" eb="6">
      <t>シエン</t>
    </rPh>
    <rPh sb="6" eb="9">
      <t>ジギョウシャ</t>
    </rPh>
    <rPh sb="9" eb="10">
      <t>トウ</t>
    </rPh>
    <rPh sb="12" eb="14">
      <t>レンケイ</t>
    </rPh>
    <phoneticPr fontId="5"/>
  </si>
  <si>
    <t>　介護サービスを提供する場合または提供の終了に際し、居宅介護支援事業者その他保健医療サービスまたは福祉サービスを提供する者と密接な連携に努めていますか。</t>
    <rPh sb="1" eb="3">
      <t>カイゴ</t>
    </rPh>
    <rPh sb="8" eb="10">
      <t>テイキョウ</t>
    </rPh>
    <rPh sb="12" eb="14">
      <t>バアイ</t>
    </rPh>
    <rPh sb="17" eb="19">
      <t>テイキョウ</t>
    </rPh>
    <rPh sb="20" eb="22">
      <t>シュウリョウ</t>
    </rPh>
    <rPh sb="23" eb="24">
      <t>サイ</t>
    </rPh>
    <rPh sb="26" eb="28">
      <t>キョタク</t>
    </rPh>
    <rPh sb="28" eb="30">
      <t>カイゴ</t>
    </rPh>
    <rPh sb="30" eb="32">
      <t>シエン</t>
    </rPh>
    <rPh sb="32" eb="35">
      <t>ジギョウシャ</t>
    </rPh>
    <rPh sb="37" eb="38">
      <t>タ</t>
    </rPh>
    <rPh sb="38" eb="40">
      <t>ホケン</t>
    </rPh>
    <rPh sb="40" eb="42">
      <t>イリョウ</t>
    </rPh>
    <rPh sb="49" eb="51">
      <t>フクシ</t>
    </rPh>
    <rPh sb="56" eb="58">
      <t>テイキョウ</t>
    </rPh>
    <rPh sb="60" eb="61">
      <t>モノ</t>
    </rPh>
    <rPh sb="62" eb="64">
      <t>ミッセツ</t>
    </rPh>
    <rPh sb="65" eb="67">
      <t>レンケイ</t>
    </rPh>
    <rPh sb="68" eb="69">
      <t>ツト</t>
    </rPh>
    <phoneticPr fontId="5"/>
  </si>
  <si>
    <t>基準第14条</t>
    <rPh sb="0" eb="2">
      <t>キジュン</t>
    </rPh>
    <rPh sb="2" eb="3">
      <t>ダイ</t>
    </rPh>
    <rPh sb="5" eb="6">
      <t>ジョウ</t>
    </rPh>
    <phoneticPr fontId="5"/>
  </si>
  <si>
    <t>居宅サービス計画に沿ったサービスの提供</t>
    <rPh sb="0" eb="2">
      <t>キョタク</t>
    </rPh>
    <rPh sb="6" eb="8">
      <t>ケイカク</t>
    </rPh>
    <rPh sb="9" eb="10">
      <t>ソ</t>
    </rPh>
    <rPh sb="17" eb="19">
      <t>テイキョウ</t>
    </rPh>
    <phoneticPr fontId="5"/>
  </si>
  <si>
    <t>　居宅サービス計画が作成されている場合は、当該計画に沿ったサービスを提供していますか。</t>
    <rPh sb="1" eb="3">
      <t>キョタク</t>
    </rPh>
    <rPh sb="7" eb="9">
      <t>ケイカク</t>
    </rPh>
    <rPh sb="10" eb="12">
      <t>サクセイ</t>
    </rPh>
    <rPh sb="17" eb="19">
      <t>バアイ</t>
    </rPh>
    <rPh sb="21" eb="23">
      <t>トウガイ</t>
    </rPh>
    <rPh sb="23" eb="25">
      <t>ケイカク</t>
    </rPh>
    <rPh sb="26" eb="27">
      <t>ソ</t>
    </rPh>
    <rPh sb="34" eb="36">
      <t>テイキョウ</t>
    </rPh>
    <phoneticPr fontId="5"/>
  </si>
  <si>
    <t>基準第16条、17条</t>
    <rPh sb="2" eb="3">
      <t>ダイ</t>
    </rPh>
    <rPh sb="5" eb="6">
      <t>ジョウ</t>
    </rPh>
    <rPh sb="9" eb="10">
      <t>ジョウ</t>
    </rPh>
    <phoneticPr fontId="5"/>
  </si>
  <si>
    <r>
      <t xml:space="preserve">居宅サービス計画書
</t>
    </r>
    <r>
      <rPr>
        <sz val="8"/>
        <rFont val="ＭＳ 明朝"/>
        <family val="1"/>
        <charset val="128"/>
      </rPr>
      <t>通所介護計画（利用者および家族の署名、捺印）</t>
    </r>
    <rPh sb="0" eb="2">
      <t>キョタク</t>
    </rPh>
    <rPh sb="6" eb="8">
      <t>ケイカク</t>
    </rPh>
    <rPh sb="8" eb="9">
      <t>ショ</t>
    </rPh>
    <rPh sb="10" eb="12">
      <t>ツウショ</t>
    </rPh>
    <rPh sb="12" eb="14">
      <t>カイゴ</t>
    </rPh>
    <rPh sb="14" eb="16">
      <t>ケイカク</t>
    </rPh>
    <rPh sb="17" eb="20">
      <t>リヨウシャ</t>
    </rPh>
    <rPh sb="23" eb="25">
      <t>カゾク</t>
    </rPh>
    <rPh sb="26" eb="28">
      <t>ショメイ</t>
    </rPh>
    <rPh sb="29" eb="31">
      <t>ナツイン</t>
    </rPh>
    <phoneticPr fontId="5"/>
  </si>
  <si>
    <t>サービスの提供の記録</t>
    <rPh sb="5" eb="7">
      <t>テイキョウ</t>
    </rPh>
    <rPh sb="8" eb="10">
      <t>キロク</t>
    </rPh>
    <phoneticPr fontId="5"/>
  </si>
  <si>
    <t>　通所介護計画にある目標を設定するための具体的なサービスの内容が記載されていますか。</t>
    <phoneticPr fontId="5"/>
  </si>
  <si>
    <t>基準第19条</t>
    <rPh sb="2" eb="3">
      <t>ダイ</t>
    </rPh>
    <rPh sb="5" eb="6">
      <t>ジョウ</t>
    </rPh>
    <phoneticPr fontId="5"/>
  </si>
  <si>
    <t>サービス提供記録
業務日誌</t>
    <rPh sb="4" eb="6">
      <t>テイキョウ</t>
    </rPh>
    <rPh sb="6" eb="8">
      <t>キロク</t>
    </rPh>
    <rPh sb="9" eb="11">
      <t>ギョウム</t>
    </rPh>
    <rPh sb="11" eb="13">
      <t>ニッシ</t>
    </rPh>
    <phoneticPr fontId="5"/>
  </si>
  <si>
    <t>　介護サービスを提供した際は、提供日、提供した具体的なサービスの内容、利用者の心身の状況その他必要な事項を書面に記録していますか。</t>
    <rPh sb="1" eb="3">
      <t>カイゴ</t>
    </rPh>
    <rPh sb="8" eb="10">
      <t>テイキョウ</t>
    </rPh>
    <rPh sb="12" eb="13">
      <t>サイ</t>
    </rPh>
    <rPh sb="15" eb="17">
      <t>テイキョウ</t>
    </rPh>
    <rPh sb="17" eb="18">
      <t>ビ</t>
    </rPh>
    <rPh sb="19" eb="21">
      <t>テイキョウ</t>
    </rPh>
    <rPh sb="23" eb="26">
      <t>グタイテキ</t>
    </rPh>
    <rPh sb="32" eb="34">
      <t>ナイヨウ</t>
    </rPh>
    <rPh sb="35" eb="38">
      <t>リヨウシャ</t>
    </rPh>
    <rPh sb="39" eb="41">
      <t>シンシン</t>
    </rPh>
    <rPh sb="42" eb="44">
      <t>ジョウキョウ</t>
    </rPh>
    <rPh sb="46" eb="47">
      <t>タ</t>
    </rPh>
    <rPh sb="47" eb="49">
      <t>ヒツヨウ</t>
    </rPh>
    <rPh sb="50" eb="52">
      <t>ジコウ</t>
    </rPh>
    <rPh sb="53" eb="55">
      <t>ショメン</t>
    </rPh>
    <rPh sb="56" eb="58">
      <t>キロク</t>
    </rPh>
    <phoneticPr fontId="5"/>
  </si>
  <si>
    <t>　送迎は適切に行われていますか。</t>
    <rPh sb="1" eb="3">
      <t>ソウゲイ</t>
    </rPh>
    <rPh sb="4" eb="6">
      <t>テキセツ</t>
    </rPh>
    <rPh sb="7" eb="8">
      <t>オコナ</t>
    </rPh>
    <phoneticPr fontId="5"/>
  </si>
  <si>
    <t>送迎記録</t>
    <rPh sb="0" eb="2">
      <t>ソウゲイ</t>
    </rPh>
    <rPh sb="2" eb="4">
      <t>キロク</t>
    </rPh>
    <phoneticPr fontId="5"/>
  </si>
  <si>
    <t>利用料等の受領</t>
    <rPh sb="0" eb="3">
      <t>リヨウリョウ</t>
    </rPh>
    <rPh sb="3" eb="4">
      <t>トウ</t>
    </rPh>
    <rPh sb="5" eb="7">
      <t>ジュリョウ</t>
    </rPh>
    <phoneticPr fontId="5"/>
  </si>
  <si>
    <t>　法定代理受領サービスの場合、利用者から利用者負担分の支払いを受けていますか。</t>
    <rPh sb="1" eb="3">
      <t>ホウテイ</t>
    </rPh>
    <rPh sb="3" eb="5">
      <t>ダイリ</t>
    </rPh>
    <rPh sb="5" eb="7">
      <t>ジュリョウ</t>
    </rPh>
    <rPh sb="12" eb="14">
      <t>バアイ</t>
    </rPh>
    <rPh sb="15" eb="18">
      <t>リヨウシャ</t>
    </rPh>
    <rPh sb="20" eb="23">
      <t>リヨウシャ</t>
    </rPh>
    <rPh sb="23" eb="25">
      <t>フタン</t>
    </rPh>
    <rPh sb="25" eb="26">
      <t>ブン</t>
    </rPh>
    <rPh sb="27" eb="29">
      <t>シハラ</t>
    </rPh>
    <rPh sb="31" eb="32">
      <t>ウ</t>
    </rPh>
    <phoneticPr fontId="5"/>
  </si>
  <si>
    <t>基準第96条</t>
    <rPh sb="2" eb="3">
      <t>ダイ</t>
    </rPh>
    <rPh sb="5" eb="6">
      <t>ジョウ</t>
    </rPh>
    <phoneticPr fontId="5"/>
  </si>
  <si>
    <t>請求書
領収証</t>
    <rPh sb="0" eb="3">
      <t>セイキュウショ</t>
    </rPh>
    <rPh sb="4" eb="7">
      <t>リョウシュウショウ</t>
    </rPh>
    <phoneticPr fontId="5"/>
  </si>
  <si>
    <t>　法定代理受領サービスである場合と、そうでない場合との間に差額を設けていませんか。</t>
    <rPh sb="1" eb="3">
      <t>ホウテイ</t>
    </rPh>
    <rPh sb="3" eb="5">
      <t>ダイリ</t>
    </rPh>
    <rPh sb="5" eb="7">
      <t>ジュリョウ</t>
    </rPh>
    <rPh sb="14" eb="16">
      <t>バアイ</t>
    </rPh>
    <rPh sb="23" eb="25">
      <t>バアイ</t>
    </rPh>
    <rPh sb="27" eb="28">
      <t>アイダ</t>
    </rPh>
    <rPh sb="29" eb="31">
      <t>サガク</t>
    </rPh>
    <rPh sb="32" eb="33">
      <t>モウ</t>
    </rPh>
    <phoneticPr fontId="5"/>
  </si>
  <si>
    <t>　サービス提供回数と介護給付費請求額および利用者負担額請求額との整合性は取れていますか。</t>
    <rPh sb="5" eb="7">
      <t>テイキョウ</t>
    </rPh>
    <rPh sb="7" eb="9">
      <t>カイスウ</t>
    </rPh>
    <rPh sb="10" eb="12">
      <t>カイゴ</t>
    </rPh>
    <rPh sb="12" eb="14">
      <t>キュウフ</t>
    </rPh>
    <rPh sb="14" eb="15">
      <t>ヒ</t>
    </rPh>
    <rPh sb="15" eb="17">
      <t>セイキュウ</t>
    </rPh>
    <rPh sb="17" eb="18">
      <t>ガク</t>
    </rPh>
    <rPh sb="21" eb="24">
      <t>リヨウシャ</t>
    </rPh>
    <rPh sb="24" eb="26">
      <t>フタン</t>
    </rPh>
    <rPh sb="26" eb="27">
      <t>ガク</t>
    </rPh>
    <rPh sb="27" eb="29">
      <t>セイキュウ</t>
    </rPh>
    <rPh sb="29" eb="30">
      <t>ガク</t>
    </rPh>
    <rPh sb="32" eb="35">
      <t>セイゴウセイ</t>
    </rPh>
    <rPh sb="36" eb="37">
      <t>ト</t>
    </rPh>
    <phoneticPr fontId="5"/>
  </si>
  <si>
    <t>サービス提供票
介護給付費明細書、領収証控え、サービス提供記録</t>
    <rPh sb="4" eb="6">
      <t>テイキョウ</t>
    </rPh>
    <rPh sb="6" eb="7">
      <t>ヒョウ</t>
    </rPh>
    <rPh sb="8" eb="10">
      <t>カイゴ</t>
    </rPh>
    <rPh sb="10" eb="12">
      <t>キュウフ</t>
    </rPh>
    <rPh sb="12" eb="13">
      <t>ヒ</t>
    </rPh>
    <rPh sb="13" eb="16">
      <t>メイサイショ</t>
    </rPh>
    <rPh sb="17" eb="20">
      <t>リョウシュウショウ</t>
    </rPh>
    <rPh sb="20" eb="21">
      <t>ヒカ</t>
    </rPh>
    <rPh sb="27" eb="29">
      <t>テイキョウ</t>
    </rPh>
    <rPh sb="29" eb="31">
      <t>キロク</t>
    </rPh>
    <phoneticPr fontId="5"/>
  </si>
  <si>
    <t>介護報酬請求確認表（別紙）</t>
    <rPh sb="0" eb="2">
      <t>カイゴ</t>
    </rPh>
    <rPh sb="2" eb="4">
      <t>ホウシュウ</t>
    </rPh>
    <rPh sb="4" eb="6">
      <t>セイキュウ</t>
    </rPh>
    <rPh sb="6" eb="8">
      <t>カクニン</t>
    </rPh>
    <rPh sb="8" eb="9">
      <t>ヒョウ</t>
    </rPh>
    <rPh sb="10" eb="12">
      <t>ベッシ</t>
    </rPh>
    <phoneticPr fontId="5"/>
  </si>
  <si>
    <t>　下記のサービスの提供に当たっては、あらかじめ利用者またはその家族に対し、当該サービスの内容および費用について説明を行い、同意を得ていますか。</t>
    <rPh sb="1" eb="3">
      <t>カキ</t>
    </rPh>
    <rPh sb="9" eb="11">
      <t>テイキョウ</t>
    </rPh>
    <rPh sb="12" eb="13">
      <t>ア</t>
    </rPh>
    <rPh sb="23" eb="26">
      <t>リヨウシャ</t>
    </rPh>
    <rPh sb="31" eb="33">
      <t>カゾク</t>
    </rPh>
    <rPh sb="34" eb="35">
      <t>タイ</t>
    </rPh>
    <rPh sb="37" eb="39">
      <t>トウガイ</t>
    </rPh>
    <rPh sb="44" eb="46">
      <t>ナイヨウ</t>
    </rPh>
    <rPh sb="49" eb="51">
      <t>ヒヨウ</t>
    </rPh>
    <rPh sb="55" eb="57">
      <t>セツメイ</t>
    </rPh>
    <rPh sb="58" eb="59">
      <t>オコナ</t>
    </rPh>
    <rPh sb="61" eb="63">
      <t>ドウイ</t>
    </rPh>
    <rPh sb="64" eb="65">
      <t>エ</t>
    </rPh>
    <phoneticPr fontId="5"/>
  </si>
  <si>
    <t>ア</t>
    <phoneticPr fontId="5"/>
  </si>
  <si>
    <t>利用者の選定により通常の事業の実施地域外の地域に居住する利用者に対して行う送迎に要する費用</t>
    <rPh sb="0" eb="3">
      <t>リヨウシャ</t>
    </rPh>
    <rPh sb="4" eb="6">
      <t>センテイ</t>
    </rPh>
    <rPh sb="9" eb="11">
      <t>ツウジョウ</t>
    </rPh>
    <rPh sb="12" eb="14">
      <t>ジギョウ</t>
    </rPh>
    <rPh sb="15" eb="17">
      <t>ジッシ</t>
    </rPh>
    <rPh sb="17" eb="19">
      <t>チイキ</t>
    </rPh>
    <rPh sb="19" eb="20">
      <t>ガイ</t>
    </rPh>
    <rPh sb="21" eb="23">
      <t>チイキ</t>
    </rPh>
    <rPh sb="24" eb="26">
      <t>キョジュウ</t>
    </rPh>
    <rPh sb="28" eb="31">
      <t>リヨウシャ</t>
    </rPh>
    <rPh sb="32" eb="33">
      <t>タイ</t>
    </rPh>
    <rPh sb="35" eb="36">
      <t>オコナ</t>
    </rPh>
    <rPh sb="37" eb="39">
      <t>ソウゲイ</t>
    </rPh>
    <rPh sb="40" eb="41">
      <t>ヨウ</t>
    </rPh>
    <rPh sb="43" eb="45">
      <t>ヒヨウ</t>
    </rPh>
    <phoneticPr fontId="5"/>
  </si>
  <si>
    <t>イ</t>
    <phoneticPr fontId="5"/>
  </si>
  <si>
    <t>通常要する時間を超えるサービス提供で、利用者の選定に係るものの提供に伴い必要となる費用の範囲内において、通常の指定通所介護に係る居宅介護サービス費用基準額を超える費用</t>
    <rPh sb="0" eb="2">
      <t>ツウジョウ</t>
    </rPh>
    <rPh sb="2" eb="3">
      <t>ヨウ</t>
    </rPh>
    <rPh sb="5" eb="7">
      <t>ジカン</t>
    </rPh>
    <rPh sb="8" eb="9">
      <t>コ</t>
    </rPh>
    <rPh sb="15" eb="17">
      <t>テイキョウ</t>
    </rPh>
    <phoneticPr fontId="5"/>
  </si>
  <si>
    <t>ウ</t>
    <phoneticPr fontId="5"/>
  </si>
  <si>
    <t>食事の提供に要する費用</t>
    <rPh sb="0" eb="2">
      <t>ショクジ</t>
    </rPh>
    <rPh sb="3" eb="5">
      <t>テイキョウ</t>
    </rPh>
    <rPh sb="6" eb="7">
      <t>ヨウ</t>
    </rPh>
    <rPh sb="9" eb="11">
      <t>ヒヨウ</t>
    </rPh>
    <phoneticPr fontId="5"/>
  </si>
  <si>
    <t>エ</t>
    <phoneticPr fontId="5"/>
  </si>
  <si>
    <t>おむつ代</t>
    <rPh sb="3" eb="4">
      <t>ダイ</t>
    </rPh>
    <phoneticPr fontId="5"/>
  </si>
  <si>
    <t>オ</t>
    <phoneticPr fontId="5"/>
  </si>
  <si>
    <t>指定通所介護の提供において提供されるサービスのうち、日常生活においても通常必要となるものに係る費用であって、利用者負担とすることが適当な費用</t>
    <rPh sb="0" eb="2">
      <t>シテイ</t>
    </rPh>
    <rPh sb="2" eb="4">
      <t>ツウショ</t>
    </rPh>
    <rPh sb="4" eb="6">
      <t>カイゴ</t>
    </rPh>
    <rPh sb="7" eb="9">
      <t>テイキョウ</t>
    </rPh>
    <rPh sb="13" eb="15">
      <t>テイキョウ</t>
    </rPh>
    <rPh sb="26" eb="28">
      <t>ニチジョウ</t>
    </rPh>
    <rPh sb="28" eb="30">
      <t>セイカツ</t>
    </rPh>
    <rPh sb="35" eb="37">
      <t>ツウジョウ</t>
    </rPh>
    <rPh sb="37" eb="39">
      <t>ヒツヨウ</t>
    </rPh>
    <rPh sb="45" eb="46">
      <t>カカ</t>
    </rPh>
    <rPh sb="47" eb="49">
      <t>ヒヨウ</t>
    </rPh>
    <rPh sb="54" eb="57">
      <t>リヨウシャ</t>
    </rPh>
    <rPh sb="57" eb="59">
      <t>フタン</t>
    </rPh>
    <rPh sb="65" eb="67">
      <t>テキトウ</t>
    </rPh>
    <rPh sb="68" eb="70">
      <t>ヒヨウ</t>
    </rPh>
    <phoneticPr fontId="5"/>
  </si>
  <si>
    <t>①</t>
    <phoneticPr fontId="5"/>
  </si>
  <si>
    <t>個人用の日用品費等</t>
    <rPh sb="0" eb="3">
      <t>コジンヨウ</t>
    </rPh>
    <rPh sb="4" eb="7">
      <t>ニチヨウヒン</t>
    </rPh>
    <rPh sb="7" eb="8">
      <t>ヒ</t>
    </rPh>
    <rPh sb="8" eb="9">
      <t>ナド</t>
    </rPh>
    <phoneticPr fontId="5"/>
  </si>
  <si>
    <t>②</t>
    <phoneticPr fontId="5"/>
  </si>
  <si>
    <t>クラブ活動や行事における材料費等</t>
    <rPh sb="3" eb="5">
      <t>カツドウ</t>
    </rPh>
    <rPh sb="6" eb="8">
      <t>ギョウジ</t>
    </rPh>
    <rPh sb="12" eb="15">
      <t>ザイリョウヒ</t>
    </rPh>
    <rPh sb="15" eb="16">
      <t>ナド</t>
    </rPh>
    <phoneticPr fontId="5"/>
  </si>
  <si>
    <t>　中山間地域等に居住する利用者に対し、アの費用（通常の事業実施地域を越えた場合の送迎費）の支払いを受けていませんか。</t>
    <rPh sb="1" eb="2">
      <t>チュウ</t>
    </rPh>
    <rPh sb="2" eb="4">
      <t>サンカン</t>
    </rPh>
    <rPh sb="4" eb="6">
      <t>チイキ</t>
    </rPh>
    <rPh sb="6" eb="7">
      <t>トウ</t>
    </rPh>
    <rPh sb="8" eb="10">
      <t>キョジュウ</t>
    </rPh>
    <rPh sb="12" eb="15">
      <t>リヨウシャ</t>
    </rPh>
    <rPh sb="16" eb="17">
      <t>タイ</t>
    </rPh>
    <rPh sb="21" eb="23">
      <t>ヒヨウ</t>
    </rPh>
    <rPh sb="24" eb="26">
      <t>ツウジョウ</t>
    </rPh>
    <rPh sb="27" eb="29">
      <t>ジギョウ</t>
    </rPh>
    <rPh sb="29" eb="31">
      <t>ジッシ</t>
    </rPh>
    <rPh sb="31" eb="33">
      <t>チイキ</t>
    </rPh>
    <rPh sb="34" eb="35">
      <t>コ</t>
    </rPh>
    <rPh sb="37" eb="39">
      <t>バアイ</t>
    </rPh>
    <rPh sb="40" eb="42">
      <t>ソウゲイ</t>
    </rPh>
    <rPh sb="42" eb="43">
      <t>ヒ</t>
    </rPh>
    <rPh sb="45" eb="47">
      <t>シハラ</t>
    </rPh>
    <rPh sb="49" eb="50">
      <t>ウ</t>
    </rPh>
    <phoneticPr fontId="5"/>
  </si>
  <si>
    <t>送迎費は受領不可、所定単位数の５％に相当する単位数を加算</t>
    <rPh sb="0" eb="2">
      <t>ソウゲイ</t>
    </rPh>
    <rPh sb="2" eb="3">
      <t>ヒ</t>
    </rPh>
    <rPh sb="4" eb="6">
      <t>ジュリョウ</t>
    </rPh>
    <rPh sb="6" eb="8">
      <t>フカ</t>
    </rPh>
    <rPh sb="9" eb="11">
      <t>ショテイ</t>
    </rPh>
    <rPh sb="11" eb="14">
      <t>タンイスウ</t>
    </rPh>
    <rPh sb="18" eb="20">
      <t>ソウトウ</t>
    </rPh>
    <rPh sb="22" eb="25">
      <t>タンイスウ</t>
    </rPh>
    <rPh sb="26" eb="28">
      <t>カサン</t>
    </rPh>
    <phoneticPr fontId="5"/>
  </si>
  <si>
    <t>福井県内は全域が中山間地域等に該当</t>
    <rPh sb="0" eb="2">
      <t>フクイ</t>
    </rPh>
    <rPh sb="2" eb="4">
      <t>ケンナイ</t>
    </rPh>
    <rPh sb="5" eb="7">
      <t>ゼンイキ</t>
    </rPh>
    <rPh sb="8" eb="9">
      <t>チュウ</t>
    </rPh>
    <rPh sb="9" eb="11">
      <t>サンカン</t>
    </rPh>
    <rPh sb="11" eb="13">
      <t>チイキ</t>
    </rPh>
    <rPh sb="13" eb="14">
      <t>トウ</t>
    </rPh>
    <rPh sb="15" eb="17">
      <t>ガイトウ</t>
    </rPh>
    <phoneticPr fontId="5"/>
  </si>
  <si>
    <t>　延長加算を算定する場合、同一時間帯について延長加算に加えてイの利用料（延長料金）を上乗せして徴収していませんか。</t>
    <rPh sb="1" eb="3">
      <t>エンチョウ</t>
    </rPh>
    <rPh sb="3" eb="5">
      <t>カサン</t>
    </rPh>
    <rPh sb="6" eb="8">
      <t>サンテイ</t>
    </rPh>
    <rPh sb="10" eb="12">
      <t>バアイ</t>
    </rPh>
    <rPh sb="13" eb="15">
      <t>ドウイツ</t>
    </rPh>
    <rPh sb="15" eb="18">
      <t>ジカンタイ</t>
    </rPh>
    <rPh sb="22" eb="24">
      <t>エンチョウ</t>
    </rPh>
    <rPh sb="24" eb="26">
      <t>カサン</t>
    </rPh>
    <rPh sb="27" eb="28">
      <t>クワ</t>
    </rPh>
    <rPh sb="32" eb="35">
      <t>リヨウリョウ</t>
    </rPh>
    <rPh sb="36" eb="38">
      <t>エンチョウ</t>
    </rPh>
    <rPh sb="38" eb="40">
      <t>リョウキン</t>
    </rPh>
    <rPh sb="42" eb="44">
      <t>ウワノ</t>
    </rPh>
    <rPh sb="47" eb="49">
      <t>チョウシュウ</t>
    </rPh>
    <phoneticPr fontId="5"/>
  </si>
  <si>
    <t>平成24年度介護報酬改定に関するＱ＆Ａ（Vol.1）</t>
    <rPh sb="0" eb="2">
      <t>ヘイセイ</t>
    </rPh>
    <rPh sb="4" eb="6">
      <t>ネンド</t>
    </rPh>
    <rPh sb="6" eb="8">
      <t>カイゴ</t>
    </rPh>
    <rPh sb="8" eb="10">
      <t>ホウシュウ</t>
    </rPh>
    <rPh sb="10" eb="12">
      <t>カイテイ</t>
    </rPh>
    <rPh sb="13" eb="14">
      <t>カン</t>
    </rPh>
    <phoneticPr fontId="5"/>
  </si>
  <si>
    <t>　オの費用について、次の基準を満たしていますか。</t>
    <rPh sb="3" eb="5">
      <t>ヒヨウ</t>
    </rPh>
    <rPh sb="10" eb="11">
      <t>ツギ</t>
    </rPh>
    <rPh sb="12" eb="14">
      <t>キジュン</t>
    </rPh>
    <rPh sb="15" eb="16">
      <t>ミ</t>
    </rPh>
    <phoneticPr fontId="5"/>
  </si>
  <si>
    <t>解釈通知第３の６(3)ア(ｲ)
H12.3.30老企第54号「通所介護等における日常生活に要する費用の取扱いについて」</t>
    <rPh sb="0" eb="2">
      <t>カイシャク</t>
    </rPh>
    <rPh sb="2" eb="4">
      <t>ツウチ</t>
    </rPh>
    <rPh sb="4" eb="5">
      <t>ダイ</t>
    </rPh>
    <rPh sb="25" eb="26">
      <t>ロウ</t>
    </rPh>
    <rPh sb="26" eb="27">
      <t>キ</t>
    </rPh>
    <rPh sb="27" eb="28">
      <t>ダイ</t>
    </rPh>
    <rPh sb="30" eb="31">
      <t>ゴウ</t>
    </rPh>
    <rPh sb="32" eb="34">
      <t>ツウショ</t>
    </rPh>
    <rPh sb="34" eb="36">
      <t>カイゴ</t>
    </rPh>
    <rPh sb="36" eb="37">
      <t>トウ</t>
    </rPh>
    <rPh sb="41" eb="43">
      <t>ニチジョウ</t>
    </rPh>
    <rPh sb="43" eb="45">
      <t>セイカツ</t>
    </rPh>
    <rPh sb="46" eb="47">
      <t>ヨウ</t>
    </rPh>
    <rPh sb="49" eb="51">
      <t>ヒヨウ</t>
    </rPh>
    <rPh sb="52" eb="54">
      <t>トリアツカ</t>
    </rPh>
    <phoneticPr fontId="5"/>
  </si>
  <si>
    <t>運営規程</t>
    <rPh sb="0" eb="2">
      <t>ウンエイ</t>
    </rPh>
    <rPh sb="2" eb="4">
      <t>キテイ</t>
    </rPh>
    <phoneticPr fontId="5"/>
  </si>
  <si>
    <t>保険給付の対象となっているサービスとの間に重複関係がないこと。</t>
    <rPh sb="0" eb="2">
      <t>ホケン</t>
    </rPh>
    <rPh sb="2" eb="4">
      <t>キュウフ</t>
    </rPh>
    <rPh sb="5" eb="7">
      <t>タイショウ</t>
    </rPh>
    <rPh sb="19" eb="20">
      <t>アイダ</t>
    </rPh>
    <rPh sb="21" eb="23">
      <t>チョウフク</t>
    </rPh>
    <rPh sb="23" eb="25">
      <t>カンケイ</t>
    </rPh>
    <phoneticPr fontId="5"/>
  </si>
  <si>
    <t>重要事項説明書</t>
    <rPh sb="0" eb="2">
      <t>ジュウヨウ</t>
    </rPh>
    <rPh sb="2" eb="4">
      <t>ジコウ</t>
    </rPh>
    <rPh sb="4" eb="7">
      <t>セツメイショ</t>
    </rPh>
    <phoneticPr fontId="5"/>
  </si>
  <si>
    <t>お世話料、管理協力費、共益費、施設利用補償金といったあいまいな名目の費用の徴収は認められず、費用の内訳が明らかにされていること。</t>
    <rPh sb="1" eb="3">
      <t>セワ</t>
    </rPh>
    <rPh sb="3" eb="4">
      <t>リョウ</t>
    </rPh>
    <rPh sb="5" eb="7">
      <t>カンリ</t>
    </rPh>
    <rPh sb="7" eb="10">
      <t>キョウリョクヒ</t>
    </rPh>
    <rPh sb="11" eb="14">
      <t>キョウエキヒ</t>
    </rPh>
    <rPh sb="15" eb="17">
      <t>シセツ</t>
    </rPh>
    <rPh sb="17" eb="19">
      <t>リヨウ</t>
    </rPh>
    <rPh sb="19" eb="22">
      <t>ホショウキン</t>
    </rPh>
    <rPh sb="31" eb="33">
      <t>メイモク</t>
    </rPh>
    <rPh sb="34" eb="36">
      <t>ヒヨウ</t>
    </rPh>
    <rPh sb="37" eb="39">
      <t>チョウシュウ</t>
    </rPh>
    <rPh sb="40" eb="41">
      <t>ミト</t>
    </rPh>
    <rPh sb="46" eb="48">
      <t>ヒヨウ</t>
    </rPh>
    <rPh sb="49" eb="51">
      <t>ウチワケ</t>
    </rPh>
    <rPh sb="52" eb="53">
      <t>アキ</t>
    </rPh>
    <phoneticPr fontId="5"/>
  </si>
  <si>
    <t>利用者または家族等の自由な選択に基づいて行われるものでなければならず、事前に十分な説明を行い、同意を得ていること。</t>
    <rPh sb="0" eb="3">
      <t>リヨウシャ</t>
    </rPh>
    <rPh sb="6" eb="8">
      <t>カゾク</t>
    </rPh>
    <rPh sb="8" eb="9">
      <t>トウ</t>
    </rPh>
    <rPh sb="10" eb="12">
      <t>ジユウ</t>
    </rPh>
    <rPh sb="13" eb="15">
      <t>センタク</t>
    </rPh>
    <rPh sb="16" eb="17">
      <t>モト</t>
    </rPh>
    <rPh sb="20" eb="21">
      <t>オコナ</t>
    </rPh>
    <rPh sb="35" eb="37">
      <t>ジゼン</t>
    </rPh>
    <rPh sb="38" eb="40">
      <t>ジュウブン</t>
    </rPh>
    <rPh sb="41" eb="43">
      <t>セツメイ</t>
    </rPh>
    <rPh sb="44" eb="45">
      <t>オコナ</t>
    </rPh>
    <rPh sb="47" eb="49">
      <t>ドウイ</t>
    </rPh>
    <rPh sb="50" eb="51">
      <t>エ</t>
    </rPh>
    <phoneticPr fontId="5"/>
  </si>
  <si>
    <t>対象となる便宜を行うための実費相当額の範囲内で行われていること。</t>
    <rPh sb="0" eb="2">
      <t>タイショウ</t>
    </rPh>
    <rPh sb="5" eb="7">
      <t>ベンギ</t>
    </rPh>
    <rPh sb="8" eb="9">
      <t>オコナ</t>
    </rPh>
    <rPh sb="13" eb="15">
      <t>ジッピ</t>
    </rPh>
    <rPh sb="15" eb="17">
      <t>ソウトウ</t>
    </rPh>
    <rPh sb="17" eb="18">
      <t>ガク</t>
    </rPh>
    <rPh sb="19" eb="22">
      <t>ハンイナイ</t>
    </rPh>
    <rPh sb="23" eb="24">
      <t>オコナ</t>
    </rPh>
    <phoneticPr fontId="5"/>
  </si>
  <si>
    <t>対象となる便宜およびその額は運営規程において定められなければならず、また、重要事項として、見やすい場所に掲示していること。ただし、額についてその都度変動する性質のものである場合には、「実費」という形の定め方が許される。</t>
    <rPh sb="0" eb="2">
      <t>タイショウ</t>
    </rPh>
    <rPh sb="5" eb="7">
      <t>ベンギ</t>
    </rPh>
    <rPh sb="12" eb="13">
      <t>ガク</t>
    </rPh>
    <rPh sb="14" eb="16">
      <t>ウンエイ</t>
    </rPh>
    <rPh sb="16" eb="18">
      <t>キテイ</t>
    </rPh>
    <rPh sb="22" eb="23">
      <t>サダ</t>
    </rPh>
    <rPh sb="37" eb="39">
      <t>ジュウヨウ</t>
    </rPh>
    <rPh sb="39" eb="41">
      <t>ジコウ</t>
    </rPh>
    <rPh sb="45" eb="46">
      <t>ミ</t>
    </rPh>
    <rPh sb="49" eb="51">
      <t>バショ</t>
    </rPh>
    <rPh sb="52" eb="54">
      <t>ケイジ</t>
    </rPh>
    <rPh sb="65" eb="66">
      <t>ガク</t>
    </rPh>
    <rPh sb="72" eb="74">
      <t>ツド</t>
    </rPh>
    <rPh sb="74" eb="76">
      <t>ヘンドウ</t>
    </rPh>
    <rPh sb="78" eb="80">
      <t>セイシツ</t>
    </rPh>
    <rPh sb="86" eb="88">
      <t>バアイ</t>
    </rPh>
    <rPh sb="92" eb="94">
      <t>ジッピ</t>
    </rPh>
    <rPh sb="98" eb="99">
      <t>カタチ</t>
    </rPh>
    <rPh sb="100" eb="101">
      <t>サダ</t>
    </rPh>
    <rPh sb="102" eb="103">
      <t>カタ</t>
    </rPh>
    <rPh sb="104" eb="105">
      <t>ユル</t>
    </rPh>
    <phoneticPr fontId="5"/>
  </si>
  <si>
    <t>すべての利用者等に対して一律に提供するものについて、すべての利用者等からその費用を画一的に徴収していないこと。</t>
    <rPh sb="4" eb="7">
      <t>リヨウシャ</t>
    </rPh>
    <rPh sb="7" eb="8">
      <t>ナド</t>
    </rPh>
    <rPh sb="9" eb="10">
      <t>タイ</t>
    </rPh>
    <rPh sb="12" eb="14">
      <t>イチリツ</t>
    </rPh>
    <rPh sb="15" eb="17">
      <t>テイキョウ</t>
    </rPh>
    <rPh sb="30" eb="33">
      <t>リヨウシャ</t>
    </rPh>
    <rPh sb="33" eb="34">
      <t>ナド</t>
    </rPh>
    <rPh sb="38" eb="40">
      <t>ヒヨウ</t>
    </rPh>
    <rPh sb="41" eb="44">
      <t>カクイツテキ</t>
    </rPh>
    <rPh sb="45" eb="47">
      <t>チョウシュウ</t>
    </rPh>
    <phoneticPr fontId="5"/>
  </si>
  <si>
    <t>　介護予防通所介護においてキャンセル料を徴収していませんか。</t>
    <rPh sb="1" eb="3">
      <t>カイゴ</t>
    </rPh>
    <rPh sb="3" eb="5">
      <t>ヨボウ</t>
    </rPh>
    <rPh sb="5" eb="7">
      <t>ツウショ</t>
    </rPh>
    <rPh sb="7" eb="9">
      <t>カイゴ</t>
    </rPh>
    <rPh sb="18" eb="19">
      <t>リョウ</t>
    </rPh>
    <rPh sb="20" eb="22">
      <t>チョウシュウ</t>
    </rPh>
    <phoneticPr fontId="5"/>
  </si>
  <si>
    <t>平成18年4月改定関係Ｑ＆Ａ（vol.1）</t>
    <rPh sb="0" eb="2">
      <t>ヘイセイ</t>
    </rPh>
    <rPh sb="4" eb="5">
      <t>ネン</t>
    </rPh>
    <rPh sb="6" eb="7">
      <t>ガツ</t>
    </rPh>
    <rPh sb="7" eb="9">
      <t>カイテイ</t>
    </rPh>
    <rPh sb="9" eb="11">
      <t>カンケイ</t>
    </rPh>
    <phoneticPr fontId="5"/>
  </si>
  <si>
    <t>食事のキャンセルに伴う費用は「食費」</t>
    <rPh sb="0" eb="2">
      <t>ショクジ</t>
    </rPh>
    <rPh sb="9" eb="10">
      <t>トモナ</t>
    </rPh>
    <rPh sb="11" eb="13">
      <t>ヒヨウ</t>
    </rPh>
    <rPh sb="15" eb="17">
      <t>ショクヒ</t>
    </rPh>
    <phoneticPr fontId="5"/>
  </si>
  <si>
    <t>　サービスの提供に要した費用について支払いを受ける際、利用者に対し領収証を交付していますか。</t>
    <rPh sb="6" eb="8">
      <t>テイキョウ</t>
    </rPh>
    <rPh sb="9" eb="10">
      <t>ヨウ</t>
    </rPh>
    <rPh sb="12" eb="14">
      <t>ヒヨウ</t>
    </rPh>
    <rPh sb="18" eb="20">
      <t>シハラ</t>
    </rPh>
    <rPh sb="22" eb="23">
      <t>ウ</t>
    </rPh>
    <rPh sb="25" eb="26">
      <t>サイ</t>
    </rPh>
    <rPh sb="27" eb="30">
      <t>リヨウシャ</t>
    </rPh>
    <rPh sb="31" eb="32">
      <t>タイ</t>
    </rPh>
    <rPh sb="33" eb="36">
      <t>リョウシュウショウ</t>
    </rPh>
    <rPh sb="37" eb="39">
      <t>コウフ</t>
    </rPh>
    <phoneticPr fontId="5"/>
  </si>
  <si>
    <t>法41条(8)</t>
    <rPh sb="0" eb="1">
      <t>ホウ</t>
    </rPh>
    <rPh sb="3" eb="4">
      <t>ジョウ</t>
    </rPh>
    <phoneticPr fontId="5"/>
  </si>
  <si>
    <t>医療費控除の記載は適切ですか。</t>
    <rPh sb="0" eb="3">
      <t>イリョウヒ</t>
    </rPh>
    <rPh sb="3" eb="5">
      <t>コウジョ</t>
    </rPh>
    <rPh sb="6" eb="8">
      <t>キサイ</t>
    </rPh>
    <rPh sb="9" eb="11">
      <t>テキセツ</t>
    </rPh>
    <phoneticPr fontId="5"/>
  </si>
  <si>
    <t>指定通所介護の具体的取扱方針</t>
    <rPh sb="0" eb="2">
      <t>シテイ</t>
    </rPh>
    <rPh sb="2" eb="4">
      <t>ツウショ</t>
    </rPh>
    <rPh sb="4" eb="6">
      <t>カイゴ</t>
    </rPh>
    <rPh sb="7" eb="14">
      <t>グタイテキトリアツカイホウシン</t>
    </rPh>
    <phoneticPr fontId="5"/>
  </si>
  <si>
    <t>　サービス提供に当たって、当該利用者または他の利用者等の生命または身体を保護するため緊急やむを得ない場合を除き、身体的拘束等を行っていませんか。</t>
    <phoneticPr fontId="5"/>
  </si>
  <si>
    <t>基準第９８条</t>
    <rPh sb="0" eb="3">
      <t>キジュンダイ</t>
    </rPh>
    <rPh sb="5" eb="6">
      <t>ジョウ</t>
    </rPh>
    <phoneticPr fontId="5"/>
  </si>
  <si>
    <t>委員会記録</t>
    <rPh sb="0" eb="3">
      <t>イインカイ</t>
    </rPh>
    <rPh sb="3" eb="5">
      <t>キロク</t>
    </rPh>
    <phoneticPr fontId="5"/>
  </si>
  <si>
    <t>　上記の身体的拘束等を行う場合には、その態様および時間、その際の利用者への心身の状況ならびに緊急やむを得ない理由を記録していますか。</t>
    <phoneticPr fontId="5"/>
  </si>
  <si>
    <t>身体的拘束に関する説明書・経過観察記録</t>
    <rPh sb="0" eb="2">
      <t>シンタイ</t>
    </rPh>
    <rPh sb="2" eb="3">
      <t>テキ</t>
    </rPh>
    <rPh sb="3" eb="5">
      <t>コウソク</t>
    </rPh>
    <rPh sb="6" eb="7">
      <t>カン</t>
    </rPh>
    <rPh sb="9" eb="12">
      <t>セツメイショ</t>
    </rPh>
    <rPh sb="13" eb="15">
      <t>ケイカ</t>
    </rPh>
    <rPh sb="15" eb="17">
      <t>カンサツ</t>
    </rPh>
    <rPh sb="17" eb="19">
      <t>キロク</t>
    </rPh>
    <phoneticPr fontId="5"/>
  </si>
  <si>
    <t>通所介護計画の作成</t>
    <rPh sb="0" eb="2">
      <t>ツウショ</t>
    </rPh>
    <rPh sb="2" eb="4">
      <t>カイゴ</t>
    </rPh>
    <rPh sb="4" eb="6">
      <t>ケイカク</t>
    </rPh>
    <rPh sb="7" eb="9">
      <t>サクセイ</t>
    </rPh>
    <phoneticPr fontId="5"/>
  </si>
  <si>
    <t>　利用者の心身の状況、希望およびその置かれている環境を踏まえて、具体的なサービスの内容等を記載した通所介護計画を作成していますか。</t>
    <rPh sb="1" eb="4">
      <t>リヨウシャ</t>
    </rPh>
    <rPh sb="5" eb="7">
      <t>シンシン</t>
    </rPh>
    <rPh sb="8" eb="10">
      <t>ジョウキョウ</t>
    </rPh>
    <rPh sb="11" eb="13">
      <t>キボウ</t>
    </rPh>
    <rPh sb="18" eb="19">
      <t>オ</t>
    </rPh>
    <rPh sb="24" eb="26">
      <t>カンキョウ</t>
    </rPh>
    <rPh sb="27" eb="28">
      <t>フ</t>
    </rPh>
    <rPh sb="32" eb="35">
      <t>グタイテキ</t>
    </rPh>
    <rPh sb="41" eb="43">
      <t>ナイヨウ</t>
    </rPh>
    <rPh sb="43" eb="44">
      <t>トウ</t>
    </rPh>
    <rPh sb="45" eb="47">
      <t>キサイ</t>
    </rPh>
    <rPh sb="49" eb="51">
      <t>ツウショ</t>
    </rPh>
    <rPh sb="51" eb="53">
      <t>カイゴ</t>
    </rPh>
    <rPh sb="53" eb="55">
      <t>ケイカク</t>
    </rPh>
    <rPh sb="56" eb="58">
      <t>サクセイ</t>
    </rPh>
    <phoneticPr fontId="5"/>
  </si>
  <si>
    <t>基準第99条</t>
    <rPh sb="0" eb="2">
      <t>キジュン</t>
    </rPh>
    <rPh sb="2" eb="3">
      <t>ダイ</t>
    </rPh>
    <rPh sb="5" eb="6">
      <t>ジョウ</t>
    </rPh>
    <phoneticPr fontId="5"/>
  </si>
  <si>
    <t xml:space="preserve">居宅サービス計画
通所介護計画書（利用者または家族の署名、捺印）
アセスメントシート
モニタリングシート
</t>
    <rPh sb="0" eb="2">
      <t>キョタク</t>
    </rPh>
    <rPh sb="6" eb="8">
      <t>ケイカク</t>
    </rPh>
    <rPh sb="9" eb="11">
      <t>ツウショ</t>
    </rPh>
    <rPh sb="11" eb="13">
      <t>カイゴ</t>
    </rPh>
    <rPh sb="13" eb="15">
      <t>ケイカク</t>
    </rPh>
    <rPh sb="15" eb="16">
      <t>ショ</t>
    </rPh>
    <rPh sb="17" eb="20">
      <t>リヨウシャ</t>
    </rPh>
    <rPh sb="23" eb="25">
      <t>カゾク</t>
    </rPh>
    <rPh sb="26" eb="28">
      <t>ショメイ</t>
    </rPh>
    <rPh sb="29" eb="31">
      <t>ナツイン</t>
    </rPh>
    <phoneticPr fontId="5"/>
  </si>
  <si>
    <t>通所介護計画に、所要時間を位置付けること。</t>
    <rPh sb="0" eb="2">
      <t>ツウショ</t>
    </rPh>
    <rPh sb="8" eb="10">
      <t>ショヨウ</t>
    </rPh>
    <rPh sb="10" eb="12">
      <t>ジカン</t>
    </rPh>
    <rPh sb="13" eb="16">
      <t>イチヅ</t>
    </rPh>
    <phoneticPr fontId="5"/>
  </si>
  <si>
    <t>通所介護計画に、送迎の有無を位置付けること。</t>
    <rPh sb="0" eb="2">
      <t>ツウショ</t>
    </rPh>
    <rPh sb="2" eb="4">
      <t>カイゴ</t>
    </rPh>
    <rPh sb="4" eb="6">
      <t>ケイカク</t>
    </rPh>
    <rPh sb="8" eb="10">
      <t>ソウゲイ</t>
    </rPh>
    <rPh sb="11" eb="13">
      <t>ウム</t>
    </rPh>
    <rPh sb="14" eb="16">
      <t>イチ</t>
    </rPh>
    <rPh sb="16" eb="17">
      <t>ヅ</t>
    </rPh>
    <phoneticPr fontId="5"/>
  </si>
  <si>
    <t>　通所介護計画は居宅サービス計画に沿った内容とな
っていますか。また必要に応じて変更していますか。</t>
    <rPh sb="1" eb="3">
      <t>ツウショ</t>
    </rPh>
    <rPh sb="3" eb="5">
      <t>カイゴ</t>
    </rPh>
    <rPh sb="5" eb="7">
      <t>ケイカク</t>
    </rPh>
    <rPh sb="8" eb="10">
      <t>キョタク</t>
    </rPh>
    <rPh sb="14" eb="16">
      <t>ケイカク</t>
    </rPh>
    <rPh sb="17" eb="18">
      <t>ソ</t>
    </rPh>
    <rPh sb="20" eb="22">
      <t>ナイヨウ</t>
    </rPh>
    <rPh sb="34" eb="36">
      <t>ヒツヨウ</t>
    </rPh>
    <rPh sb="37" eb="38">
      <t>オウ</t>
    </rPh>
    <rPh sb="40" eb="42">
      <t>ヘンコウ</t>
    </rPh>
    <phoneticPr fontId="5"/>
  </si>
  <si>
    <t>　通所介護計画の内容について利用者およびその家族に説明を行い、利用者から同意を得ていますか。</t>
    <rPh sb="1" eb="3">
      <t>ツウショ</t>
    </rPh>
    <rPh sb="3" eb="5">
      <t>カイゴ</t>
    </rPh>
    <rPh sb="5" eb="7">
      <t>ケイカク</t>
    </rPh>
    <rPh sb="8" eb="10">
      <t>ナイヨウ</t>
    </rPh>
    <rPh sb="14" eb="17">
      <t>リヨウシャ</t>
    </rPh>
    <rPh sb="22" eb="24">
      <t>カゾク</t>
    </rPh>
    <rPh sb="25" eb="27">
      <t>セツメイ</t>
    </rPh>
    <rPh sb="28" eb="29">
      <t>オコナ</t>
    </rPh>
    <rPh sb="31" eb="34">
      <t>リヨウシャ</t>
    </rPh>
    <rPh sb="36" eb="38">
      <t>ドウイ</t>
    </rPh>
    <rPh sb="39" eb="40">
      <t>エ</t>
    </rPh>
    <phoneticPr fontId="5"/>
  </si>
  <si>
    <t>解釈通知第３の６(3)ウ(ｵ)</t>
    <rPh sb="0" eb="2">
      <t>カイシャク</t>
    </rPh>
    <rPh sb="2" eb="4">
      <t>ツウチ</t>
    </rPh>
    <rPh sb="4" eb="5">
      <t>ダイ</t>
    </rPh>
    <phoneticPr fontId="5"/>
  </si>
  <si>
    <t>　通所介護計画を利用者に交付していますか。</t>
    <rPh sb="1" eb="3">
      <t>ツウショ</t>
    </rPh>
    <rPh sb="3" eb="5">
      <t>カイゴ</t>
    </rPh>
    <rPh sb="5" eb="7">
      <t>ケイカク</t>
    </rPh>
    <rPh sb="8" eb="11">
      <t>リヨウシャ</t>
    </rPh>
    <rPh sb="12" eb="14">
      <t>コウフ</t>
    </rPh>
    <phoneticPr fontId="5"/>
  </si>
  <si>
    <t>　提供したサービスの実施状況や目標の達成状況の記録を行っていますか。</t>
    <rPh sb="1" eb="3">
      <t>テイキョウ</t>
    </rPh>
    <rPh sb="10" eb="12">
      <t>ジッシ</t>
    </rPh>
    <rPh sb="12" eb="14">
      <t>ジョウキョウ</t>
    </rPh>
    <rPh sb="15" eb="17">
      <t>モクヒョウ</t>
    </rPh>
    <rPh sb="18" eb="20">
      <t>タッセイ</t>
    </rPh>
    <rPh sb="20" eb="22">
      <t>ジョウキョウ</t>
    </rPh>
    <rPh sb="23" eb="25">
      <t>キロク</t>
    </rPh>
    <rPh sb="26" eb="27">
      <t>オコナ</t>
    </rPh>
    <phoneticPr fontId="5"/>
  </si>
  <si>
    <t>緊急時等の対応</t>
    <rPh sb="0" eb="3">
      <t>キンキュウジ</t>
    </rPh>
    <rPh sb="3" eb="4">
      <t>トウ</t>
    </rPh>
    <rPh sb="5" eb="7">
      <t>タイオウ</t>
    </rPh>
    <phoneticPr fontId="5"/>
  </si>
  <si>
    <t>　利用者の病状の急変など、緊急時には主治医への連絡など必要な措置を講じていますか。</t>
    <rPh sb="1" eb="4">
      <t>リヨウシャ</t>
    </rPh>
    <rPh sb="5" eb="7">
      <t>ビョウジョウ</t>
    </rPh>
    <rPh sb="8" eb="10">
      <t>キュウヘン</t>
    </rPh>
    <rPh sb="13" eb="16">
      <t>キンキュウジ</t>
    </rPh>
    <rPh sb="18" eb="21">
      <t>シュジイ</t>
    </rPh>
    <rPh sb="23" eb="25">
      <t>レンラク</t>
    </rPh>
    <rPh sb="27" eb="29">
      <t>ヒツヨウ</t>
    </rPh>
    <rPh sb="30" eb="32">
      <t>ソチ</t>
    </rPh>
    <rPh sb="33" eb="34">
      <t>コウ</t>
    </rPh>
    <phoneticPr fontId="5"/>
  </si>
  <si>
    <t>基準第２７条</t>
    <rPh sb="2" eb="3">
      <t>ダイ</t>
    </rPh>
    <rPh sb="5" eb="6">
      <t>ジョウ</t>
    </rPh>
    <phoneticPr fontId="5"/>
  </si>
  <si>
    <t>緊急時対応マニュアル
サービス提供記録</t>
    <rPh sb="0" eb="3">
      <t>キンキュウジ</t>
    </rPh>
    <rPh sb="3" eb="5">
      <t>タイオウ</t>
    </rPh>
    <rPh sb="15" eb="17">
      <t>テイキョウ</t>
    </rPh>
    <rPh sb="17" eb="19">
      <t>キロク</t>
    </rPh>
    <phoneticPr fontId="5"/>
  </si>
  <si>
    <t>　緊急時対応マニュアル等が整備されていますか。</t>
    <rPh sb="1" eb="4">
      <t>キンキュウジ</t>
    </rPh>
    <rPh sb="4" eb="6">
      <t>タイオウ</t>
    </rPh>
    <rPh sb="11" eb="12">
      <t>トウ</t>
    </rPh>
    <rPh sb="13" eb="15">
      <t>セイビ</t>
    </rPh>
    <phoneticPr fontId="5"/>
  </si>
  <si>
    <t>　以下の事項を運営規程に定めていますか。</t>
    <rPh sb="1" eb="3">
      <t>イカ</t>
    </rPh>
    <rPh sb="4" eb="6">
      <t>ジコウ</t>
    </rPh>
    <rPh sb="7" eb="9">
      <t>ウンエイ</t>
    </rPh>
    <rPh sb="9" eb="11">
      <t>キテイ</t>
    </rPh>
    <rPh sb="12" eb="13">
      <t>サダ</t>
    </rPh>
    <phoneticPr fontId="5"/>
  </si>
  <si>
    <t>基準第100条</t>
    <rPh sb="2" eb="3">
      <t>ダイ</t>
    </rPh>
    <rPh sb="6" eb="7">
      <t>ジョウ</t>
    </rPh>
    <phoneticPr fontId="5"/>
  </si>
  <si>
    <t>事業の目的および運営の方針</t>
    <rPh sb="0" eb="2">
      <t>ジギョウ</t>
    </rPh>
    <rPh sb="3" eb="5">
      <t>モクテキ</t>
    </rPh>
    <rPh sb="8" eb="10">
      <t>ウンエイ</t>
    </rPh>
    <rPh sb="11" eb="13">
      <t>ホウシン</t>
    </rPh>
    <phoneticPr fontId="5"/>
  </si>
  <si>
    <t>従業者の職種、員数および職務内容</t>
    <rPh sb="0" eb="3">
      <t>ジュウギョウシャ</t>
    </rPh>
    <rPh sb="4" eb="6">
      <t>ショクシュ</t>
    </rPh>
    <rPh sb="7" eb="9">
      <t>インスウ</t>
    </rPh>
    <rPh sb="12" eb="14">
      <t>ショクム</t>
    </rPh>
    <rPh sb="14" eb="16">
      <t>ナイヨウ</t>
    </rPh>
    <phoneticPr fontId="5"/>
  </si>
  <si>
    <t>営業日および営業時間</t>
    <rPh sb="0" eb="3">
      <t>エイギョウビ</t>
    </rPh>
    <rPh sb="6" eb="8">
      <t>エイギョウ</t>
    </rPh>
    <rPh sb="8" eb="10">
      <t>ジカン</t>
    </rPh>
    <phoneticPr fontId="5"/>
  </si>
  <si>
    <t>指定通所介護の利用定員</t>
    <rPh sb="0" eb="2">
      <t>シテイ</t>
    </rPh>
    <rPh sb="2" eb="4">
      <t>ツウショ</t>
    </rPh>
    <rPh sb="4" eb="6">
      <t>カイゴ</t>
    </rPh>
    <rPh sb="7" eb="9">
      <t>リヨウ</t>
    </rPh>
    <rPh sb="9" eb="11">
      <t>テイイン</t>
    </rPh>
    <phoneticPr fontId="5"/>
  </si>
  <si>
    <t>指定通所介護の内容および利用料その他の費用の額</t>
    <rPh sb="0" eb="2">
      <t>シテイ</t>
    </rPh>
    <rPh sb="2" eb="4">
      <t>ツウショ</t>
    </rPh>
    <rPh sb="4" eb="6">
      <t>カイゴ</t>
    </rPh>
    <rPh sb="7" eb="9">
      <t>ナイヨウ</t>
    </rPh>
    <rPh sb="12" eb="15">
      <t>リヨウリョウ</t>
    </rPh>
    <rPh sb="17" eb="18">
      <t>タ</t>
    </rPh>
    <rPh sb="19" eb="21">
      <t>ヒヨウ</t>
    </rPh>
    <rPh sb="22" eb="23">
      <t>ガク</t>
    </rPh>
    <phoneticPr fontId="5"/>
  </si>
  <si>
    <t>通常の事業の実施地域</t>
    <rPh sb="0" eb="2">
      <t>ツウジョウ</t>
    </rPh>
    <rPh sb="3" eb="5">
      <t>ジギョウ</t>
    </rPh>
    <rPh sb="6" eb="8">
      <t>ジッシ</t>
    </rPh>
    <rPh sb="8" eb="10">
      <t>チイキ</t>
    </rPh>
    <phoneticPr fontId="5"/>
  </si>
  <si>
    <t>サービス利用に当たっての留意事項</t>
    <rPh sb="4" eb="6">
      <t>リヨウ</t>
    </rPh>
    <rPh sb="7" eb="8">
      <t>ア</t>
    </rPh>
    <rPh sb="12" eb="14">
      <t>リュウイ</t>
    </rPh>
    <rPh sb="14" eb="16">
      <t>ジコウ</t>
    </rPh>
    <phoneticPr fontId="5"/>
  </si>
  <si>
    <t>緊急時等における対応方法</t>
    <rPh sb="0" eb="3">
      <t>キンキュウジ</t>
    </rPh>
    <rPh sb="3" eb="4">
      <t>トウ</t>
    </rPh>
    <rPh sb="8" eb="10">
      <t>タイオウ</t>
    </rPh>
    <rPh sb="10" eb="12">
      <t>ホウホウ</t>
    </rPh>
    <phoneticPr fontId="5"/>
  </si>
  <si>
    <t>非常災害対策</t>
    <rPh sb="0" eb="2">
      <t>ヒジョウ</t>
    </rPh>
    <rPh sb="2" eb="4">
      <t>サイガイ</t>
    </rPh>
    <rPh sb="4" eb="6">
      <t>タイサク</t>
    </rPh>
    <phoneticPr fontId="5"/>
  </si>
  <si>
    <t>虐待の防止のための措置に関する事項</t>
    <rPh sb="0" eb="2">
      <t>ギャクタイ</t>
    </rPh>
    <rPh sb="3" eb="5">
      <t>ボウシ</t>
    </rPh>
    <rPh sb="9" eb="11">
      <t>ソチ</t>
    </rPh>
    <rPh sb="12" eb="13">
      <t>カン</t>
    </rPh>
    <rPh sb="15" eb="17">
      <t>ジコウ</t>
    </rPh>
    <phoneticPr fontId="5"/>
  </si>
  <si>
    <t>その他運営に関する重要事項</t>
    <rPh sb="2" eb="3">
      <t>タ</t>
    </rPh>
    <rPh sb="3" eb="5">
      <t>ウンエイ</t>
    </rPh>
    <rPh sb="6" eb="7">
      <t>カン</t>
    </rPh>
    <rPh sb="9" eb="11">
      <t>ジュウヨウ</t>
    </rPh>
    <rPh sb="11" eb="13">
      <t>ジコウ</t>
    </rPh>
    <phoneticPr fontId="5"/>
  </si>
  <si>
    <t>勤務体制の確保等</t>
    <rPh sb="0" eb="2">
      <t>キンム</t>
    </rPh>
    <rPh sb="2" eb="4">
      <t>タイセイ</t>
    </rPh>
    <rPh sb="5" eb="7">
      <t>カクホ</t>
    </rPh>
    <rPh sb="7" eb="8">
      <t>トウ</t>
    </rPh>
    <phoneticPr fontId="5"/>
  </si>
  <si>
    <t>　利用者に対し適切なサービスを提供できるよう、事業所ごとに原則として月ごとに勤務の体制（日々の勤務時間、職務内容、常勤・非常勤の別、専従の生活相談員、看護職員、介護職員および機能訓練指導員の配置、管理者との兼務関係等）を定めていますか。</t>
    <rPh sb="1" eb="4">
      <t>リヨウシャ</t>
    </rPh>
    <rPh sb="5" eb="6">
      <t>タイ</t>
    </rPh>
    <rPh sb="7" eb="9">
      <t>テキセツ</t>
    </rPh>
    <rPh sb="15" eb="17">
      <t>テイキョウ</t>
    </rPh>
    <rPh sb="23" eb="26">
      <t>ジギョウショ</t>
    </rPh>
    <rPh sb="29" eb="31">
      <t>ゲンソク</t>
    </rPh>
    <rPh sb="34" eb="35">
      <t>ツキ</t>
    </rPh>
    <rPh sb="38" eb="40">
      <t>キンム</t>
    </rPh>
    <rPh sb="41" eb="43">
      <t>タイセイ</t>
    </rPh>
    <rPh sb="44" eb="46">
      <t>ヒビ</t>
    </rPh>
    <rPh sb="47" eb="49">
      <t>キンム</t>
    </rPh>
    <rPh sb="49" eb="51">
      <t>ジカン</t>
    </rPh>
    <rPh sb="52" eb="54">
      <t>ショクム</t>
    </rPh>
    <rPh sb="54" eb="56">
      <t>ナイヨウ</t>
    </rPh>
    <rPh sb="57" eb="59">
      <t>ジョウキン</t>
    </rPh>
    <rPh sb="60" eb="63">
      <t>ヒジョウキン</t>
    </rPh>
    <rPh sb="64" eb="65">
      <t>ベツ</t>
    </rPh>
    <rPh sb="66" eb="68">
      <t>センジュウ</t>
    </rPh>
    <rPh sb="69" eb="71">
      <t>セイカツ</t>
    </rPh>
    <rPh sb="71" eb="74">
      <t>ソウダンイン</t>
    </rPh>
    <rPh sb="75" eb="77">
      <t>カンゴ</t>
    </rPh>
    <rPh sb="77" eb="79">
      <t>ショクイン</t>
    </rPh>
    <rPh sb="80" eb="82">
      <t>カイゴ</t>
    </rPh>
    <rPh sb="82" eb="84">
      <t>ショクイン</t>
    </rPh>
    <rPh sb="87" eb="89">
      <t>キノウ</t>
    </rPh>
    <rPh sb="89" eb="91">
      <t>クンレン</t>
    </rPh>
    <rPh sb="91" eb="94">
      <t>シドウイン</t>
    </rPh>
    <rPh sb="95" eb="97">
      <t>ハイチ</t>
    </rPh>
    <rPh sb="98" eb="101">
      <t>カンリシャ</t>
    </rPh>
    <rPh sb="103" eb="105">
      <t>ケンム</t>
    </rPh>
    <rPh sb="105" eb="107">
      <t>カンケイ</t>
    </rPh>
    <rPh sb="107" eb="108">
      <t>トウ</t>
    </rPh>
    <rPh sb="110" eb="111">
      <t>サダ</t>
    </rPh>
    <phoneticPr fontId="5"/>
  </si>
  <si>
    <t>基準第101条</t>
    <rPh sb="2" eb="3">
      <t>ダイ</t>
    </rPh>
    <rPh sb="6" eb="7">
      <t>ジョウ</t>
    </rPh>
    <phoneticPr fontId="5"/>
  </si>
  <si>
    <t>雇用の形態（常勤・非常勤）が分かる文書
勤務実績表（勤務実績が確認できるもの）</t>
    <rPh sb="0" eb="2">
      <t>コヨウ</t>
    </rPh>
    <rPh sb="3" eb="5">
      <t>ケイタイ</t>
    </rPh>
    <rPh sb="6" eb="8">
      <t>ジョウキン</t>
    </rPh>
    <rPh sb="9" eb="12">
      <t>ヒジョウキン</t>
    </rPh>
    <rPh sb="14" eb="15">
      <t>ワ</t>
    </rPh>
    <rPh sb="17" eb="19">
      <t>ブンショ</t>
    </rPh>
    <rPh sb="20" eb="22">
      <t>キンム</t>
    </rPh>
    <rPh sb="22" eb="24">
      <t>ジッセキ</t>
    </rPh>
    <rPh sb="24" eb="25">
      <t>ヒョウ</t>
    </rPh>
    <rPh sb="26" eb="28">
      <t>キンム</t>
    </rPh>
    <rPh sb="28" eb="30">
      <t>ジッセキ</t>
    </rPh>
    <rPh sb="31" eb="33">
      <t>カクニン</t>
    </rPh>
    <phoneticPr fontId="5"/>
  </si>
  <si>
    <t>　当該事業所の従業者によってサービスを提供していますか。</t>
    <rPh sb="1" eb="3">
      <t>トウガイ</t>
    </rPh>
    <rPh sb="3" eb="6">
      <t>ジギョウショ</t>
    </rPh>
    <rPh sb="7" eb="10">
      <t>ジュウギョウシャ</t>
    </rPh>
    <rPh sb="19" eb="21">
      <t>テイキョウ</t>
    </rPh>
    <phoneticPr fontId="5"/>
  </si>
  <si>
    <t>　従業者に対して研修の機会を確保していますか。</t>
    <rPh sb="1" eb="4">
      <t>ジュウギョウシャ</t>
    </rPh>
    <rPh sb="5" eb="6">
      <t>タイ</t>
    </rPh>
    <rPh sb="8" eb="10">
      <t>ケンシュウ</t>
    </rPh>
    <rPh sb="11" eb="13">
      <t>キカイ</t>
    </rPh>
    <rPh sb="14" eb="16">
      <t>カクホ</t>
    </rPh>
    <phoneticPr fontId="5"/>
  </si>
  <si>
    <t>研修計画、記録</t>
    <rPh sb="0" eb="2">
      <t>ケンシュウ</t>
    </rPh>
    <rPh sb="2" eb="4">
      <t>ケイカク</t>
    </rPh>
    <rPh sb="5" eb="7">
      <t>キロク</t>
    </rPh>
    <phoneticPr fontId="5"/>
  </si>
  <si>
    <t>　全ての通所介護従業者（看護師、准看護士、介護福祉士、介護支援専門員等の資格を有する者を除く。）に対し、認知症介護にかかる基礎的な研修を受講させていますか。</t>
    <rPh sb="1" eb="2">
      <t>スベ</t>
    </rPh>
    <rPh sb="4" eb="6">
      <t>ツウショ</t>
    </rPh>
    <rPh sb="6" eb="8">
      <t>カイゴ</t>
    </rPh>
    <rPh sb="8" eb="11">
      <t>ジュウギョウシャ</t>
    </rPh>
    <rPh sb="12" eb="15">
      <t>カンゴシ</t>
    </rPh>
    <rPh sb="16" eb="17">
      <t>ジュン</t>
    </rPh>
    <rPh sb="17" eb="20">
      <t>カンゴシ</t>
    </rPh>
    <rPh sb="21" eb="23">
      <t>カイゴ</t>
    </rPh>
    <rPh sb="23" eb="26">
      <t>フクシシ</t>
    </rPh>
    <rPh sb="27" eb="29">
      <t>カイゴ</t>
    </rPh>
    <rPh sb="29" eb="31">
      <t>シエン</t>
    </rPh>
    <rPh sb="31" eb="34">
      <t>センモンイン</t>
    </rPh>
    <rPh sb="34" eb="35">
      <t>トウ</t>
    </rPh>
    <rPh sb="36" eb="38">
      <t>シカク</t>
    </rPh>
    <rPh sb="39" eb="40">
      <t>ユウ</t>
    </rPh>
    <rPh sb="42" eb="43">
      <t>モノ</t>
    </rPh>
    <rPh sb="44" eb="45">
      <t>ノゾ</t>
    </rPh>
    <rPh sb="49" eb="50">
      <t>タイ</t>
    </rPh>
    <rPh sb="52" eb="55">
      <t>ニンチショウ</t>
    </rPh>
    <rPh sb="55" eb="57">
      <t>カイゴ</t>
    </rPh>
    <rPh sb="61" eb="64">
      <t>キソテキ</t>
    </rPh>
    <rPh sb="65" eb="67">
      <t>ケンシュウ</t>
    </rPh>
    <rPh sb="68" eb="70">
      <t>ジュコウ</t>
    </rPh>
    <phoneticPr fontId="5"/>
  </si>
  <si>
    <t>事業所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t>
    <rPh sb="0" eb="3">
      <t>ジギョウショ</t>
    </rPh>
    <rPh sb="4" eb="5">
      <t>アラ</t>
    </rPh>
    <rPh sb="7" eb="9">
      <t>サイヨウ</t>
    </rPh>
    <rPh sb="11" eb="14">
      <t>ジュウギョウシャ</t>
    </rPh>
    <rPh sb="15" eb="17">
      <t>イリョウ</t>
    </rPh>
    <rPh sb="18" eb="20">
      <t>フクシ</t>
    </rPh>
    <rPh sb="20" eb="22">
      <t>カンケイ</t>
    </rPh>
    <rPh sb="22" eb="24">
      <t>シカク</t>
    </rPh>
    <rPh sb="25" eb="26">
      <t>ユウ</t>
    </rPh>
    <rPh sb="29" eb="30">
      <t>モノ</t>
    </rPh>
    <rPh sb="31" eb="32">
      <t>カギ</t>
    </rPh>
    <rPh sb="36" eb="37">
      <t>タイ</t>
    </rPh>
    <rPh sb="39" eb="41">
      <t>トウガイ</t>
    </rPh>
    <rPh sb="41" eb="44">
      <t>ギムヅ</t>
    </rPh>
    <rPh sb="46" eb="48">
      <t>テキヨウ</t>
    </rPh>
    <rPh sb="54" eb="57">
      <t>サイヨウゴ</t>
    </rPh>
    <rPh sb="58" eb="59">
      <t>ネン</t>
    </rPh>
    <rPh sb="59" eb="60">
      <t>カン</t>
    </rPh>
    <rPh sb="61" eb="63">
      <t>ユウヨ</t>
    </rPh>
    <rPh sb="63" eb="65">
      <t>キカン</t>
    </rPh>
    <rPh sb="66" eb="67">
      <t>モウ</t>
    </rPh>
    <rPh sb="74" eb="76">
      <t>サイヨウ</t>
    </rPh>
    <rPh sb="76" eb="77">
      <t>アト</t>
    </rPh>
    <rPh sb="78" eb="79">
      <t>ネン</t>
    </rPh>
    <rPh sb="80" eb="82">
      <t>ケイカ</t>
    </rPh>
    <rPh sb="87" eb="90">
      <t>ニンチショウ</t>
    </rPh>
    <rPh sb="90" eb="92">
      <t>カイゴ</t>
    </rPh>
    <rPh sb="92" eb="94">
      <t>キソ</t>
    </rPh>
    <rPh sb="94" eb="96">
      <t>ケンシュウ</t>
    </rPh>
    <rPh sb="97" eb="99">
      <t>ジュコウ</t>
    </rPh>
    <phoneticPr fontId="5"/>
  </si>
  <si>
    <t>　セクシュアルハラスメントやパワーハラスメントにより従業者等の就業環境が害されることを防止するための方針の明確化等の必要な措置を講じていますか。（セクシュアルハラスメントについては、上司や同僚に限らず、利用者やその家族等から受けるものも含まれることに留意してください。）</t>
    <rPh sb="26" eb="29">
      <t>ジュウギョウシャ</t>
    </rPh>
    <rPh sb="29" eb="30">
      <t>トウ</t>
    </rPh>
    <rPh sb="31" eb="33">
      <t>シュウギョウ</t>
    </rPh>
    <rPh sb="33" eb="35">
      <t>カンキョウ</t>
    </rPh>
    <rPh sb="36" eb="37">
      <t>ガイ</t>
    </rPh>
    <rPh sb="43" eb="45">
      <t>ボウシ</t>
    </rPh>
    <rPh sb="50" eb="52">
      <t>ホウシン</t>
    </rPh>
    <rPh sb="53" eb="56">
      <t>メイカクカ</t>
    </rPh>
    <rPh sb="56" eb="57">
      <t>トウ</t>
    </rPh>
    <rPh sb="58" eb="60">
      <t>ヒツヨウ</t>
    </rPh>
    <rPh sb="61" eb="63">
      <t>ソチ</t>
    </rPh>
    <rPh sb="64" eb="65">
      <t>コウ</t>
    </rPh>
    <rPh sb="91" eb="93">
      <t>ジョウシ</t>
    </rPh>
    <rPh sb="94" eb="96">
      <t>ドウリョウ</t>
    </rPh>
    <rPh sb="97" eb="98">
      <t>カギ</t>
    </rPh>
    <rPh sb="101" eb="104">
      <t>リヨウシャ</t>
    </rPh>
    <rPh sb="107" eb="109">
      <t>カゾク</t>
    </rPh>
    <rPh sb="109" eb="110">
      <t>トウ</t>
    </rPh>
    <rPh sb="112" eb="113">
      <t>ウ</t>
    </rPh>
    <rPh sb="118" eb="119">
      <t>フク</t>
    </rPh>
    <rPh sb="125" eb="127">
      <t>リュウイ</t>
    </rPh>
    <phoneticPr fontId="5"/>
  </si>
  <si>
    <t>事業主が講ずべき措置</t>
    <rPh sb="0" eb="3">
      <t>ジギョウヌシ</t>
    </rPh>
    <rPh sb="4" eb="5">
      <t>コウ</t>
    </rPh>
    <rPh sb="8" eb="10">
      <t>ソチ</t>
    </rPh>
    <phoneticPr fontId="5"/>
  </si>
  <si>
    <t>職場におけるハラスメントの内容および職場におけるハラスメントを行ってはならない旨の方針を明確化し、従業者に周知・啓発すること。</t>
    <rPh sb="0" eb="2">
      <t>ショクバ</t>
    </rPh>
    <rPh sb="13" eb="15">
      <t>ナイヨウ</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5"/>
  </si>
  <si>
    <t>ハラスメントの相談に対応する担当者を決め、従業者に周知すること。</t>
    <rPh sb="7" eb="9">
      <t>ソウダン</t>
    </rPh>
    <rPh sb="10" eb="12">
      <t>タイオウ</t>
    </rPh>
    <rPh sb="14" eb="17">
      <t>タントウシャ</t>
    </rPh>
    <rPh sb="18" eb="19">
      <t>キ</t>
    </rPh>
    <rPh sb="21" eb="24">
      <t>ジュウギョウシャ</t>
    </rPh>
    <rPh sb="25" eb="27">
      <t>シュウチ</t>
    </rPh>
    <phoneticPr fontId="5"/>
  </si>
  <si>
    <t>業務継続計画の策定等</t>
    <rPh sb="0" eb="2">
      <t>ギョウム</t>
    </rPh>
    <rPh sb="2" eb="4">
      <t>ケイゾク</t>
    </rPh>
    <rPh sb="4" eb="6">
      <t>ケイカク</t>
    </rPh>
    <rPh sb="7" eb="9">
      <t>サクテイ</t>
    </rPh>
    <rPh sb="9" eb="10">
      <t>トウ</t>
    </rPh>
    <phoneticPr fontId="5"/>
  </si>
  <si>
    <t>　感染症や非常災害の発生時において、以下の事項を記載した業務継続計画を策定していますか。
（感染症および災害の業務継続計画を一体的に作成することも可能）</t>
    <phoneticPr fontId="5"/>
  </si>
  <si>
    <t>基準第30条の2</t>
    <rPh sb="0" eb="3">
      <t>キジュンダイ</t>
    </rPh>
    <rPh sb="5" eb="6">
      <t>ジョウ</t>
    </rPh>
    <phoneticPr fontId="5"/>
  </si>
  <si>
    <t>業務継続計画</t>
    <rPh sb="0" eb="6">
      <t>ギョウムケイゾクケイカク</t>
    </rPh>
    <phoneticPr fontId="5"/>
  </si>
  <si>
    <t>感染症に係る業務継続計画</t>
    <rPh sb="0" eb="3">
      <t>カンセンショウ</t>
    </rPh>
    <rPh sb="4" eb="5">
      <t>カカ</t>
    </rPh>
    <rPh sb="6" eb="8">
      <t>ギョウム</t>
    </rPh>
    <rPh sb="8" eb="10">
      <t>ケイゾク</t>
    </rPh>
    <rPh sb="10" eb="12">
      <t>ケイカク</t>
    </rPh>
    <phoneticPr fontId="5"/>
  </si>
  <si>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5"/>
  </si>
  <si>
    <t>初動対応</t>
    <rPh sb="0" eb="2">
      <t>ショドウ</t>
    </rPh>
    <rPh sb="2" eb="4">
      <t>タイオウ</t>
    </rPh>
    <phoneticPr fontId="5"/>
  </si>
  <si>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5"/>
  </si>
  <si>
    <t>災害に係る業務継続計画</t>
    <rPh sb="0" eb="2">
      <t>サイガイ</t>
    </rPh>
    <rPh sb="3" eb="4">
      <t>カカ</t>
    </rPh>
    <rPh sb="5" eb="7">
      <t>ギョウム</t>
    </rPh>
    <rPh sb="7" eb="9">
      <t>ケイゾク</t>
    </rPh>
    <rPh sb="9" eb="11">
      <t>ケイカク</t>
    </rPh>
    <phoneticPr fontId="5"/>
  </si>
  <si>
    <t>平常時の対応（建物・設備の安全対策、電気・水道等のライフラインが停止した場合の対策、必需品の備蓄等）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ヒツジュヒン</t>
    </rPh>
    <rPh sb="46" eb="48">
      <t>ビチク</t>
    </rPh>
    <rPh sb="48" eb="49">
      <t>トウ</t>
    </rPh>
    <phoneticPr fontId="5"/>
  </si>
  <si>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5"/>
  </si>
  <si>
    <t>他施設および地域との連携</t>
    <rPh sb="0" eb="1">
      <t>ホカ</t>
    </rPh>
    <rPh sb="1" eb="3">
      <t>シセツ</t>
    </rPh>
    <rPh sb="6" eb="8">
      <t>チイキ</t>
    </rPh>
    <rPh sb="10" eb="12">
      <t>レンケイ</t>
    </rPh>
    <phoneticPr fontId="5"/>
  </si>
  <si>
    <t>　通所介護従業者等に対し、業務継続計画について周知するとともに、感染症および災害の業務継続計画に係る研修および訓練を定期的（年１回以上）に実施していますか。</t>
    <rPh sb="1" eb="3">
      <t>ツウショ</t>
    </rPh>
    <rPh sb="3" eb="5">
      <t>カイゴ</t>
    </rPh>
    <rPh sb="5" eb="7">
      <t>ジュウギョウ</t>
    </rPh>
    <rPh sb="7" eb="8">
      <t>シャ</t>
    </rPh>
    <rPh sb="8" eb="9">
      <t>トウ</t>
    </rPh>
    <rPh sb="10" eb="11">
      <t>タイ</t>
    </rPh>
    <rPh sb="13" eb="15">
      <t>ギョウム</t>
    </rPh>
    <rPh sb="15" eb="17">
      <t>ケイゾク</t>
    </rPh>
    <rPh sb="17" eb="19">
      <t>ケイカク</t>
    </rPh>
    <rPh sb="23" eb="25">
      <t>シュウチ</t>
    </rPh>
    <rPh sb="32" eb="35">
      <t>カンセンショウ</t>
    </rPh>
    <rPh sb="38" eb="40">
      <t>サイガイ</t>
    </rPh>
    <rPh sb="41" eb="47">
      <t>ギョウムケイゾクケイカク</t>
    </rPh>
    <rPh sb="48" eb="49">
      <t>カカ</t>
    </rPh>
    <rPh sb="50" eb="52">
      <t>ケンシュウ</t>
    </rPh>
    <rPh sb="55" eb="57">
      <t>クンレン</t>
    </rPh>
    <rPh sb="58" eb="61">
      <t>テイキテキ</t>
    </rPh>
    <rPh sb="62" eb="63">
      <t>ネン</t>
    </rPh>
    <rPh sb="64" eb="67">
      <t>カイイジョウ</t>
    </rPh>
    <rPh sb="69" eb="71">
      <t>ジッシ</t>
    </rPh>
    <phoneticPr fontId="5"/>
  </si>
  <si>
    <t>Ｈ11老企25号第3の六の3(6)③</t>
    <rPh sb="3" eb="4">
      <t>ロウ</t>
    </rPh>
    <rPh sb="4" eb="5">
      <t>キ</t>
    </rPh>
    <rPh sb="7" eb="8">
      <t>ゴウ</t>
    </rPh>
    <rPh sb="8" eb="9">
      <t>ダイ</t>
    </rPh>
    <rPh sb="11" eb="12">
      <t>ロク</t>
    </rPh>
    <phoneticPr fontId="5"/>
  </si>
  <si>
    <t>研修計画、記録
訓練記録</t>
    <rPh sb="0" eb="2">
      <t>ケンシュウ</t>
    </rPh>
    <rPh sb="2" eb="4">
      <t>ケイカク</t>
    </rPh>
    <rPh sb="5" eb="7">
      <t>キロク</t>
    </rPh>
    <rPh sb="8" eb="10">
      <t>クンレン</t>
    </rPh>
    <rPh sb="10" eb="12">
      <t>キロク</t>
    </rPh>
    <phoneticPr fontId="5"/>
  </si>
  <si>
    <t>感染症の業務継続計画に係る研修（訓練）については、感染症の予防およびまん延防止のための研修（訓練）と一体的に実施することも差し支えない。</t>
    <rPh sb="0" eb="3">
      <t>カンセンショウ</t>
    </rPh>
    <rPh sb="4" eb="6">
      <t>ギョウム</t>
    </rPh>
    <rPh sb="6" eb="8">
      <t>ケイゾク</t>
    </rPh>
    <rPh sb="8" eb="10">
      <t>ケイカク</t>
    </rPh>
    <rPh sb="11" eb="12">
      <t>カカ</t>
    </rPh>
    <rPh sb="13" eb="15">
      <t>ケンシュウ</t>
    </rPh>
    <rPh sb="16" eb="18">
      <t>クンレン</t>
    </rPh>
    <rPh sb="25" eb="28">
      <t>カンセンショウ</t>
    </rPh>
    <rPh sb="29" eb="31">
      <t>ヨボウ</t>
    </rPh>
    <rPh sb="36" eb="37">
      <t>エン</t>
    </rPh>
    <rPh sb="37" eb="39">
      <t>ボウシ</t>
    </rPh>
    <rPh sb="43" eb="45">
      <t>ケンシュウ</t>
    </rPh>
    <rPh sb="46" eb="48">
      <t>クンレン</t>
    </rPh>
    <rPh sb="50" eb="53">
      <t>イッタイテキ</t>
    </rPh>
    <rPh sb="54" eb="56">
      <t>ジッシ</t>
    </rPh>
    <rPh sb="61" eb="62">
      <t>サ</t>
    </rPh>
    <rPh sb="63" eb="64">
      <t>ツカ</t>
    </rPh>
    <phoneticPr fontId="5"/>
  </si>
  <si>
    <t>業務継続計画の策定、研修および訓練の実施については、他のサービス事業者との連携等により行うことも差し支えない。</t>
    <rPh sb="0" eb="2">
      <t>ギョウム</t>
    </rPh>
    <rPh sb="2" eb="4">
      <t>ケイゾク</t>
    </rPh>
    <rPh sb="4" eb="6">
      <t>ケイカク</t>
    </rPh>
    <rPh sb="7" eb="9">
      <t>サクテイ</t>
    </rPh>
    <rPh sb="10" eb="12">
      <t>ケンシュウ</t>
    </rPh>
    <rPh sb="15" eb="17">
      <t>クンレン</t>
    </rPh>
    <rPh sb="18" eb="20">
      <t>ジッシ</t>
    </rPh>
    <rPh sb="26" eb="27">
      <t>ホカ</t>
    </rPh>
    <rPh sb="32" eb="35">
      <t>ジギョウシャ</t>
    </rPh>
    <rPh sb="37" eb="39">
      <t>レンケイ</t>
    </rPh>
    <rPh sb="39" eb="40">
      <t>トウ</t>
    </rPh>
    <rPh sb="43" eb="44">
      <t>オコナ</t>
    </rPh>
    <rPh sb="48" eb="49">
      <t>サ</t>
    </rPh>
    <rPh sb="50" eb="51">
      <t>ツカ</t>
    </rPh>
    <phoneticPr fontId="5"/>
  </si>
  <si>
    <t>　定期的に業務継続計画の見直しを行い、必要に応じて業務継続計画の変更を行っていますか。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5"/>
  </si>
  <si>
    <t>定員の遵守</t>
    <rPh sb="0" eb="2">
      <t>テイイン</t>
    </rPh>
    <rPh sb="3" eb="5">
      <t>ジュンシュ</t>
    </rPh>
    <phoneticPr fontId="5"/>
  </si>
  <si>
    <t>　利用定員（当該事業所において同時にサービス提供を受けることができる利用者の数の上限）を超えて指定通所介護の提供を行っていませんか。</t>
    <rPh sb="1" eb="3">
      <t>リヨウ</t>
    </rPh>
    <rPh sb="3" eb="5">
      <t>テイイン</t>
    </rPh>
    <rPh sb="44" eb="45">
      <t>コ</t>
    </rPh>
    <rPh sb="47" eb="49">
      <t>シテイ</t>
    </rPh>
    <rPh sb="49" eb="51">
      <t>ツウショ</t>
    </rPh>
    <rPh sb="51" eb="53">
      <t>カイゴ</t>
    </rPh>
    <rPh sb="54" eb="56">
      <t>テイキョウ</t>
    </rPh>
    <rPh sb="57" eb="58">
      <t>オコナ</t>
    </rPh>
    <phoneticPr fontId="5"/>
  </si>
  <si>
    <t>基準第102条</t>
    <rPh sb="2" eb="3">
      <t>ダイ</t>
    </rPh>
    <rPh sb="6" eb="7">
      <t>ジョウ</t>
    </rPh>
    <phoneticPr fontId="5"/>
  </si>
  <si>
    <t>業務日誌
国保連への請求書控え</t>
    <rPh sb="0" eb="2">
      <t>ギョウム</t>
    </rPh>
    <rPh sb="2" eb="4">
      <t>ニッシ</t>
    </rPh>
    <rPh sb="5" eb="8">
      <t>コクホレン</t>
    </rPh>
    <rPh sb="10" eb="12">
      <t>セイキュウ</t>
    </rPh>
    <rPh sb="12" eb="13">
      <t>ショ</t>
    </rPh>
    <rPh sb="13" eb="14">
      <t>ヒカ</t>
    </rPh>
    <phoneticPr fontId="5"/>
  </si>
  <si>
    <t>　非常災害に関する具体的な計画を立てておくとともに、非常災害に備えるため、定期的に避難、救出その他必要な訓練を行っていますか。</t>
    <rPh sb="1" eb="3">
      <t>ヒジョウ</t>
    </rPh>
    <rPh sb="3" eb="5">
      <t>サイガイ</t>
    </rPh>
    <rPh sb="6" eb="7">
      <t>カン</t>
    </rPh>
    <rPh sb="9" eb="12">
      <t>グタイテキ</t>
    </rPh>
    <rPh sb="13" eb="15">
      <t>ケイカク</t>
    </rPh>
    <rPh sb="16" eb="17">
      <t>タ</t>
    </rPh>
    <rPh sb="26" eb="28">
      <t>ヒジョウ</t>
    </rPh>
    <rPh sb="28" eb="30">
      <t>サイガイ</t>
    </rPh>
    <rPh sb="31" eb="32">
      <t>ソナ</t>
    </rPh>
    <rPh sb="37" eb="40">
      <t>テイキテキ</t>
    </rPh>
    <rPh sb="41" eb="43">
      <t>ヒナン</t>
    </rPh>
    <rPh sb="44" eb="46">
      <t>キュウシュツ</t>
    </rPh>
    <rPh sb="48" eb="49">
      <t>タ</t>
    </rPh>
    <rPh sb="49" eb="51">
      <t>ヒツヨウ</t>
    </rPh>
    <rPh sb="52" eb="54">
      <t>クンレン</t>
    </rPh>
    <rPh sb="55" eb="56">
      <t>オコナ</t>
    </rPh>
    <phoneticPr fontId="5"/>
  </si>
  <si>
    <t>基準第103条</t>
    <rPh sb="2" eb="3">
      <t>ダイ</t>
    </rPh>
    <rPh sb="6" eb="7">
      <t>ジョウ</t>
    </rPh>
    <phoneticPr fontId="5"/>
  </si>
  <si>
    <t>非常災害（火災・風水害・地震等）対応に係るマニュアル
運営規程
避難訓練の記録
消防署への届出</t>
    <rPh sb="0" eb="2">
      <t>ヒジョウ</t>
    </rPh>
    <rPh sb="2" eb="4">
      <t>サイガイ</t>
    </rPh>
    <rPh sb="5" eb="7">
      <t>カサイ</t>
    </rPh>
    <rPh sb="8" eb="11">
      <t>フウスイガイ</t>
    </rPh>
    <rPh sb="12" eb="14">
      <t>ジシン</t>
    </rPh>
    <rPh sb="14" eb="15">
      <t>ナド</t>
    </rPh>
    <rPh sb="15" eb="16">
      <t>タイトウ</t>
    </rPh>
    <rPh sb="16" eb="18">
      <t>タイオウ</t>
    </rPh>
    <rPh sb="19" eb="20">
      <t>カカ</t>
    </rPh>
    <rPh sb="27" eb="29">
      <t>ウンエイ</t>
    </rPh>
    <rPh sb="29" eb="31">
      <t>キテイ</t>
    </rPh>
    <rPh sb="32" eb="34">
      <t>ヒナン</t>
    </rPh>
    <rPh sb="34" eb="36">
      <t>クンレン</t>
    </rPh>
    <rPh sb="37" eb="39">
      <t>キロク</t>
    </rPh>
    <rPh sb="40" eb="43">
      <t>ショウボウショ</t>
    </rPh>
    <rPh sb="45" eb="46">
      <t>トド</t>
    </rPh>
    <rPh sb="46" eb="47">
      <t>デ</t>
    </rPh>
    <phoneticPr fontId="5"/>
  </si>
  <si>
    <t>直近の訓練日</t>
    <rPh sb="0" eb="2">
      <t>チョッキン</t>
    </rPh>
    <rPh sb="3" eb="5">
      <t>クンレン</t>
    </rPh>
    <rPh sb="5" eb="6">
      <t>ヒ</t>
    </rPh>
    <phoneticPr fontId="5"/>
  </si>
  <si>
    <t>令和　　年　　月　　日（　　　　　訓練）</t>
    <rPh sb="4" eb="5">
      <t>ネン</t>
    </rPh>
    <rPh sb="7" eb="8">
      <t>ガツ</t>
    </rPh>
    <rPh sb="10" eb="11">
      <t>ニチ</t>
    </rPh>
    <rPh sb="17" eb="19">
      <t>クンレン</t>
    </rPh>
    <phoneticPr fontId="5"/>
  </si>
  <si>
    <t>　防火管理に関する責任者を定めていますか。</t>
    <rPh sb="1" eb="3">
      <t>ボウカ</t>
    </rPh>
    <rPh sb="3" eb="5">
      <t>カンリ</t>
    </rPh>
    <rPh sb="6" eb="7">
      <t>カン</t>
    </rPh>
    <rPh sb="9" eb="12">
      <t>セキニンシャ</t>
    </rPh>
    <rPh sb="13" eb="14">
      <t>サダ</t>
    </rPh>
    <phoneticPr fontId="5"/>
  </si>
  <si>
    <t>　非常災害時の連絡網等は用意されていますか。</t>
    <rPh sb="1" eb="3">
      <t>ヒジョウ</t>
    </rPh>
    <rPh sb="3" eb="5">
      <t>サイガイ</t>
    </rPh>
    <rPh sb="5" eb="6">
      <t>ジ</t>
    </rPh>
    <rPh sb="7" eb="9">
      <t>レンラク</t>
    </rPh>
    <rPh sb="9" eb="10">
      <t>アミ</t>
    </rPh>
    <rPh sb="10" eb="11">
      <t>トウ</t>
    </rPh>
    <rPh sb="12" eb="14">
      <t>ヨウイ</t>
    </rPh>
    <phoneticPr fontId="5"/>
  </si>
  <si>
    <t>通報連絡体制</t>
    <phoneticPr fontId="5"/>
  </si>
  <si>
    <t>【自然災害対策について】</t>
    <rPh sb="1" eb="3">
      <t>シゼン</t>
    </rPh>
    <rPh sb="3" eb="5">
      <t>サイガイ</t>
    </rPh>
    <rPh sb="5" eb="7">
      <t>タイサク</t>
    </rPh>
    <phoneticPr fontId="5"/>
  </si>
  <si>
    <t>Ｈ21.9.16健政推第377号「社会福祉施設等における防災対策について」</t>
    <phoneticPr fontId="5"/>
  </si>
  <si>
    <t xml:space="preserve">
□洪水ハザードマップ
□内水（浸水）ハザードマップ
□土砂災害ハザードマップ
□高潮ハザードマップ
□津波ハザードマップ</t>
    <phoneticPr fontId="5"/>
  </si>
  <si>
    <t>　事業所の所在する場所の災害（土砂災害、洪水、津波等）に対する危険性をハザードマップ等で確認し、具体的な計画（避難経路、避難先等）を立てていますか。</t>
    <rPh sb="1" eb="4">
      <t>ジギョウショ</t>
    </rPh>
    <rPh sb="5" eb="7">
      <t>ショザイ</t>
    </rPh>
    <rPh sb="9" eb="11">
      <t>バショ</t>
    </rPh>
    <rPh sb="12" eb="14">
      <t>サイガイ</t>
    </rPh>
    <rPh sb="15" eb="17">
      <t>ドシャ</t>
    </rPh>
    <rPh sb="17" eb="19">
      <t>サイガイ</t>
    </rPh>
    <rPh sb="20" eb="22">
      <t>コウズイ</t>
    </rPh>
    <rPh sb="23" eb="25">
      <t>ツナミ</t>
    </rPh>
    <rPh sb="25" eb="26">
      <t>トウ</t>
    </rPh>
    <rPh sb="28" eb="29">
      <t>タイ</t>
    </rPh>
    <rPh sb="31" eb="34">
      <t>キケンセイ</t>
    </rPh>
    <rPh sb="42" eb="43">
      <t>トウ</t>
    </rPh>
    <rPh sb="44" eb="46">
      <t>カクニン</t>
    </rPh>
    <rPh sb="48" eb="51">
      <t>グタイテキ</t>
    </rPh>
    <rPh sb="52" eb="54">
      <t>ケイカク</t>
    </rPh>
    <rPh sb="55" eb="57">
      <t>ヒナン</t>
    </rPh>
    <rPh sb="57" eb="59">
      <t>ケイロ</t>
    </rPh>
    <rPh sb="60" eb="63">
      <t>ヒナンサキ</t>
    </rPh>
    <rPh sb="63" eb="64">
      <t>トウ</t>
    </rPh>
    <rPh sb="66" eb="67">
      <t>タ</t>
    </rPh>
    <phoneticPr fontId="5"/>
  </si>
  <si>
    <t>　自然災害を想定し、定期的に避難、救出その他必要な訓練（年１回以上）を行っていますか。</t>
    <rPh sb="1" eb="3">
      <t>シゼン</t>
    </rPh>
    <rPh sb="3" eb="5">
      <t>サイガイ</t>
    </rPh>
    <rPh sb="6" eb="8">
      <t>ソウテイ</t>
    </rPh>
    <rPh sb="10" eb="13">
      <t>テイキテキ</t>
    </rPh>
    <rPh sb="14" eb="16">
      <t>ヒナン</t>
    </rPh>
    <rPh sb="17" eb="19">
      <t>キュウシュツ</t>
    </rPh>
    <rPh sb="21" eb="22">
      <t>タ</t>
    </rPh>
    <rPh sb="22" eb="24">
      <t>ヒツヨウ</t>
    </rPh>
    <rPh sb="25" eb="27">
      <t>クンレン</t>
    </rPh>
    <rPh sb="28" eb="29">
      <t>ネン</t>
    </rPh>
    <rPh sb="30" eb="33">
      <t>カイイジョウ</t>
    </rPh>
    <rPh sb="35" eb="36">
      <t>オコナ</t>
    </rPh>
    <phoneticPr fontId="5"/>
  </si>
  <si>
    <t>令和　　年　　月　　日</t>
    <rPh sb="4" eb="5">
      <t>ネン</t>
    </rPh>
    <rPh sb="7" eb="8">
      <t>ガツ</t>
    </rPh>
    <rPh sb="10" eb="11">
      <t>ニチ</t>
    </rPh>
    <phoneticPr fontId="5"/>
  </si>
  <si>
    <t>【防犯対策について】</t>
    <rPh sb="1" eb="3">
      <t>ボウハン</t>
    </rPh>
    <rPh sb="3" eb="5">
      <t>タイサク</t>
    </rPh>
    <phoneticPr fontId="5"/>
  </si>
  <si>
    <t>Ｈ28.9.8健政推第76号「社会福祉施設等の防犯対策点検マニュアルについて」</t>
    <phoneticPr fontId="5"/>
  </si>
  <si>
    <t>　安全管理責任者を選定し、防犯対策マニュアルを作成してますか。
　　　</t>
    <rPh sb="1" eb="3">
      <t>アンゼン</t>
    </rPh>
    <rPh sb="3" eb="5">
      <t>カンリ</t>
    </rPh>
    <rPh sb="5" eb="8">
      <t>セキニンシャ</t>
    </rPh>
    <rPh sb="9" eb="11">
      <t>センテイ</t>
    </rPh>
    <rPh sb="13" eb="15">
      <t>ボウハン</t>
    </rPh>
    <rPh sb="15" eb="17">
      <t>タイサク</t>
    </rPh>
    <rPh sb="23" eb="25">
      <t>サクセイ</t>
    </rPh>
    <phoneticPr fontId="5"/>
  </si>
  <si>
    <t>安全管理責任者
【職種　　　　　氏名　　　　　　　　】</t>
    <rPh sb="0" eb="2">
      <t>アンゼン</t>
    </rPh>
    <rPh sb="2" eb="4">
      <t>カンリ</t>
    </rPh>
    <rPh sb="9" eb="11">
      <t>ショクシュ</t>
    </rPh>
    <phoneticPr fontId="5"/>
  </si>
  <si>
    <t>防犯対策マニュアル　　　　有　　無</t>
    <rPh sb="0" eb="2">
      <t>ボウハン</t>
    </rPh>
    <rPh sb="2" eb="4">
      <t>タイサク</t>
    </rPh>
    <rPh sb="13" eb="14">
      <t>アリ</t>
    </rPh>
    <rPh sb="16" eb="17">
      <t>ナ</t>
    </rPh>
    <phoneticPr fontId="5"/>
  </si>
  <si>
    <t>　不審者対応訓練を行っていますか。</t>
    <rPh sb="1" eb="4">
      <t>フシンシャ</t>
    </rPh>
    <rPh sb="4" eb="6">
      <t>タイオウ</t>
    </rPh>
    <rPh sb="6" eb="8">
      <t>クンレン</t>
    </rPh>
    <rPh sb="9" eb="10">
      <t>オコナ</t>
    </rPh>
    <phoneticPr fontId="5"/>
  </si>
  <si>
    <t>衛生管理等</t>
    <rPh sb="0" eb="2">
      <t>エイセイ</t>
    </rPh>
    <rPh sb="2" eb="5">
      <t>カンリトウ</t>
    </rPh>
    <phoneticPr fontId="5"/>
  </si>
  <si>
    <t>　事業所において感染症が発生し、またはまん延しないように、以下に掲げる措置を実施していますか。</t>
    <rPh sb="1" eb="4">
      <t>ジギョウショ</t>
    </rPh>
    <rPh sb="8" eb="11">
      <t>カンセンショウ</t>
    </rPh>
    <rPh sb="12" eb="14">
      <t>ハッセイ</t>
    </rPh>
    <rPh sb="21" eb="22">
      <t>エン</t>
    </rPh>
    <rPh sb="29" eb="31">
      <t>イカ</t>
    </rPh>
    <rPh sb="32" eb="33">
      <t>カカ</t>
    </rPh>
    <rPh sb="35" eb="37">
      <t>ソチ</t>
    </rPh>
    <rPh sb="38" eb="40">
      <t>ジッシ</t>
    </rPh>
    <phoneticPr fontId="3"/>
  </si>
  <si>
    <t>基準第104条</t>
    <rPh sb="0" eb="3">
      <t>キジュンダイ</t>
    </rPh>
    <rPh sb="6" eb="7">
      <t>ジョウ</t>
    </rPh>
    <phoneticPr fontId="5"/>
  </si>
  <si>
    <t>事業所における感染症の予防およびまん延防止のための対策を検討する委員会をおおむね６月に１回以上開催するとともに、その結果について、従業者等に周知徹底を図っていますか。</t>
    <rPh sb="0" eb="3">
      <t>ジギョウショ</t>
    </rPh>
    <rPh sb="7" eb="10">
      <t>カンセンショウ</t>
    </rPh>
    <rPh sb="11" eb="13">
      <t>ヨボウ</t>
    </rPh>
    <rPh sb="18" eb="19">
      <t>エン</t>
    </rPh>
    <rPh sb="19" eb="21">
      <t>ボウシ</t>
    </rPh>
    <rPh sb="25" eb="27">
      <t>タイサク</t>
    </rPh>
    <rPh sb="28" eb="30">
      <t>ケントウ</t>
    </rPh>
    <rPh sb="32" eb="35">
      <t>イインカイ</t>
    </rPh>
    <rPh sb="41" eb="42">
      <t>ツキ</t>
    </rPh>
    <rPh sb="44" eb="45">
      <t>カイ</t>
    </rPh>
    <rPh sb="45" eb="47">
      <t>イジョウ</t>
    </rPh>
    <rPh sb="47" eb="49">
      <t>カイサイ</t>
    </rPh>
    <rPh sb="58" eb="60">
      <t>ケッカ</t>
    </rPh>
    <rPh sb="65" eb="68">
      <t>ジュウギョウシャ</t>
    </rPh>
    <rPh sb="68" eb="69">
      <t>トウ</t>
    </rPh>
    <rPh sb="70" eb="72">
      <t>シュウチ</t>
    </rPh>
    <rPh sb="72" eb="74">
      <t>テッテイ</t>
    </rPh>
    <rPh sb="75" eb="76">
      <t>ハカ</t>
    </rPh>
    <phoneticPr fontId="5"/>
  </si>
  <si>
    <t>委員会記録</t>
    <rPh sb="0" eb="5">
      <t>イインカイキロク</t>
    </rPh>
    <phoneticPr fontId="5"/>
  </si>
  <si>
    <t>構成メンバーの責任および役割分担を明確にするとともに、専任の感染対策を担当する者を決めていますか。</t>
    <rPh sb="0" eb="2">
      <t>コウセイ</t>
    </rPh>
    <rPh sb="7" eb="9">
      <t>セキニン</t>
    </rPh>
    <rPh sb="12" eb="14">
      <t>ヤクワリ</t>
    </rPh>
    <rPh sb="14" eb="16">
      <t>ブンタン</t>
    </rPh>
    <rPh sb="17" eb="19">
      <t>メイカク</t>
    </rPh>
    <rPh sb="27" eb="29">
      <t>センニン</t>
    </rPh>
    <rPh sb="30" eb="32">
      <t>カンセン</t>
    </rPh>
    <rPh sb="32" eb="34">
      <t>タイサク</t>
    </rPh>
    <rPh sb="35" eb="37">
      <t>タントウ</t>
    </rPh>
    <rPh sb="39" eb="40">
      <t>モノ</t>
    </rPh>
    <rPh sb="41" eb="42">
      <t>キ</t>
    </rPh>
    <phoneticPr fontId="5"/>
  </si>
  <si>
    <t>担当者の選定　　：　□有　・　□無</t>
    <rPh sb="0" eb="3">
      <t>タントウシャ</t>
    </rPh>
    <rPh sb="4" eb="6">
      <t>センテイ</t>
    </rPh>
    <rPh sb="11" eb="12">
      <t>アリ</t>
    </rPh>
    <rPh sb="16" eb="17">
      <t>ナシ</t>
    </rPh>
    <phoneticPr fontId="5"/>
  </si>
  <si>
    <t>「感染症の予防およびまん延防止のための指針」を整備していますか。</t>
    <rPh sb="1" eb="4">
      <t>カンセンショウ</t>
    </rPh>
    <rPh sb="5" eb="7">
      <t>ヨボウ</t>
    </rPh>
    <rPh sb="12" eb="13">
      <t>エン</t>
    </rPh>
    <rPh sb="13" eb="15">
      <t>ボウシ</t>
    </rPh>
    <rPh sb="19" eb="21">
      <t>シシン</t>
    </rPh>
    <rPh sb="23" eb="25">
      <t>セイビ</t>
    </rPh>
    <phoneticPr fontId="5"/>
  </si>
  <si>
    <t>感染症の予防およびまん延防止のための指針</t>
    <rPh sb="0" eb="3">
      <t>カンセンショウ</t>
    </rPh>
    <rPh sb="4" eb="6">
      <t>ヨボウ</t>
    </rPh>
    <phoneticPr fontId="5"/>
  </si>
  <si>
    <t>事業所において、従業者等に対し、感染症およびまん延防止のための研修および訓練を定期的（年１回以上）に実施していますか。</t>
    <rPh sb="0" eb="3">
      <t>ジギョウショ</t>
    </rPh>
    <rPh sb="8" eb="11">
      <t>ジュウギョウシャ</t>
    </rPh>
    <rPh sb="11" eb="12">
      <t>トウ</t>
    </rPh>
    <rPh sb="13" eb="14">
      <t>タイ</t>
    </rPh>
    <rPh sb="16" eb="19">
      <t>カンセンショウ</t>
    </rPh>
    <rPh sb="24" eb="25">
      <t>エン</t>
    </rPh>
    <rPh sb="25" eb="27">
      <t>ボウシ</t>
    </rPh>
    <rPh sb="31" eb="33">
      <t>ケンシュウ</t>
    </rPh>
    <rPh sb="36" eb="38">
      <t>クンレン</t>
    </rPh>
    <rPh sb="39" eb="42">
      <t>テイキテキ</t>
    </rPh>
    <rPh sb="43" eb="44">
      <t>ネン</t>
    </rPh>
    <rPh sb="45" eb="48">
      <t>カイイジョウ</t>
    </rPh>
    <rPh sb="50" eb="52">
      <t>ジッシ</t>
    </rPh>
    <phoneticPr fontId="5"/>
  </si>
  <si>
    <t>掲示</t>
    <rPh sb="0" eb="2">
      <t>ケイジ</t>
    </rPh>
    <phoneticPr fontId="5"/>
  </si>
  <si>
    <t>　重要事項をウェブサイトに掲載していますか。</t>
    <rPh sb="1" eb="5">
      <t>ジュウヨウジコウ</t>
    </rPh>
    <rPh sb="13" eb="15">
      <t>ケイサイ</t>
    </rPh>
    <phoneticPr fontId="5"/>
  </si>
  <si>
    <t>基準第32条</t>
    <rPh sb="0" eb="3">
      <t>キジュンダイ</t>
    </rPh>
    <rPh sb="5" eb="6">
      <t>ジョウ</t>
    </rPh>
    <phoneticPr fontId="5"/>
  </si>
  <si>
    <t>ホームページ、情報公表システム</t>
    <rPh sb="7" eb="11">
      <t>ジョウホウコウヒョウ</t>
    </rPh>
    <phoneticPr fontId="5"/>
  </si>
  <si>
    <t>秘密保持等</t>
    <rPh sb="0" eb="2">
      <t>ヒミツ</t>
    </rPh>
    <rPh sb="2" eb="4">
      <t>ホジ</t>
    </rPh>
    <rPh sb="4" eb="5">
      <t>トウ</t>
    </rPh>
    <phoneticPr fontId="5"/>
  </si>
  <si>
    <t>　従業者および従業者であった者が、正当な理由なく、業務上知り得た利用者またはその家族の秘密を漏らすことのないよう必要な措置を講じていますか。</t>
    <rPh sb="1" eb="4">
      <t>ジュウギョウシャ</t>
    </rPh>
    <rPh sb="7" eb="10">
      <t>ジュウギョウシャ</t>
    </rPh>
    <rPh sb="14" eb="15">
      <t>モノ</t>
    </rPh>
    <rPh sb="17" eb="19">
      <t>セイトウ</t>
    </rPh>
    <rPh sb="20" eb="22">
      <t>リユウ</t>
    </rPh>
    <rPh sb="25" eb="28">
      <t>ギョウムジョウ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5"/>
  </si>
  <si>
    <t>基準第33条</t>
    <rPh sb="0" eb="2">
      <t>キジュン</t>
    </rPh>
    <rPh sb="2" eb="3">
      <t>ダイ</t>
    </rPh>
    <rPh sb="5" eb="6">
      <t>ジョウ</t>
    </rPh>
    <phoneticPr fontId="5"/>
  </si>
  <si>
    <t>秘密保持誓約書</t>
    <rPh sb="0" eb="2">
      <t>ヒミツ</t>
    </rPh>
    <rPh sb="2" eb="4">
      <t>ホジ</t>
    </rPh>
    <rPh sb="4" eb="7">
      <t>セイヤクショ</t>
    </rPh>
    <phoneticPr fontId="5"/>
  </si>
  <si>
    <t>　サービス担当者会議等において利用者もしくはその家族の個人情報を用いる場合の同意を書面により得ていますか（サービス提供開始時における包括的な同意で可）。</t>
    <rPh sb="5" eb="8">
      <t>タントウシャ</t>
    </rPh>
    <rPh sb="8" eb="10">
      <t>カイギ</t>
    </rPh>
    <rPh sb="10" eb="11">
      <t>トウ</t>
    </rPh>
    <rPh sb="15" eb="18">
      <t>リヨウシャ</t>
    </rPh>
    <rPh sb="24" eb="26">
      <t>カゾク</t>
    </rPh>
    <rPh sb="27" eb="29">
      <t>コジン</t>
    </rPh>
    <rPh sb="29" eb="31">
      <t>ジョウホウ</t>
    </rPh>
    <rPh sb="32" eb="33">
      <t>モチ</t>
    </rPh>
    <rPh sb="35" eb="37">
      <t>バアイ</t>
    </rPh>
    <rPh sb="38" eb="40">
      <t>ドウイ</t>
    </rPh>
    <rPh sb="41" eb="43">
      <t>ショメン</t>
    </rPh>
    <rPh sb="46" eb="47">
      <t>エ</t>
    </rPh>
    <rPh sb="57" eb="59">
      <t>テイキョウ</t>
    </rPh>
    <rPh sb="59" eb="61">
      <t>カイシ</t>
    </rPh>
    <rPh sb="61" eb="62">
      <t>ジ</t>
    </rPh>
    <rPh sb="66" eb="69">
      <t>ホウカツテキ</t>
    </rPh>
    <rPh sb="70" eb="72">
      <t>ドウイ</t>
    </rPh>
    <rPh sb="73" eb="74">
      <t>カ</t>
    </rPh>
    <phoneticPr fontId="5"/>
  </si>
  <si>
    <t>個人情報同意書</t>
    <rPh sb="0" eb="2">
      <t>コジン</t>
    </rPh>
    <rPh sb="2" eb="4">
      <t>ジョウホウ</t>
    </rPh>
    <rPh sb="4" eb="7">
      <t>ドウイショ</t>
    </rPh>
    <phoneticPr fontId="5"/>
  </si>
  <si>
    <t>広告</t>
    <rPh sb="0" eb="2">
      <t>コウコク</t>
    </rPh>
    <phoneticPr fontId="5"/>
  </si>
  <si>
    <t>　虚偽または誇大な広告をしていませんか。</t>
    <rPh sb="1" eb="3">
      <t>キョギ</t>
    </rPh>
    <rPh sb="6" eb="8">
      <t>コダイ</t>
    </rPh>
    <rPh sb="9" eb="11">
      <t>コウコク</t>
    </rPh>
    <phoneticPr fontId="5"/>
  </si>
  <si>
    <t>基準第34条</t>
    <rPh sb="0" eb="2">
      <t>キジュン</t>
    </rPh>
    <rPh sb="2" eb="3">
      <t>ダイ</t>
    </rPh>
    <rPh sb="5" eb="6">
      <t>ジョウ</t>
    </rPh>
    <phoneticPr fontId="5"/>
  </si>
  <si>
    <t>パンフレット/チラシ</t>
    <phoneticPr fontId="5"/>
  </si>
  <si>
    <t>苦情処理</t>
    <rPh sb="0" eb="2">
      <t>クジョウ</t>
    </rPh>
    <rPh sb="2" eb="4">
      <t>ショリ</t>
    </rPh>
    <phoneticPr fontId="5"/>
  </si>
  <si>
    <t>　利用者およびその家族からの苦情を受け付けるための仕組みを設けていますか。また苦情に関する市町村・国保連等の調査に協力し、指導助言に従って必要な改善を行っていますか。</t>
    <rPh sb="1" eb="4">
      <t>リヨウシャ</t>
    </rPh>
    <rPh sb="9" eb="11">
      <t>カゾク</t>
    </rPh>
    <rPh sb="14" eb="16">
      <t>クジョウ</t>
    </rPh>
    <rPh sb="17" eb="18">
      <t>ウ</t>
    </rPh>
    <rPh sb="19" eb="20">
      <t>ツ</t>
    </rPh>
    <rPh sb="25" eb="27">
      <t>シク</t>
    </rPh>
    <rPh sb="29" eb="30">
      <t>モウ</t>
    </rPh>
    <rPh sb="39" eb="41">
      <t>クジョウ</t>
    </rPh>
    <rPh sb="42" eb="43">
      <t>カン</t>
    </rPh>
    <rPh sb="45" eb="48">
      <t>シチョウソン</t>
    </rPh>
    <rPh sb="49" eb="52">
      <t>コクホレン</t>
    </rPh>
    <rPh sb="52" eb="53">
      <t>トウ</t>
    </rPh>
    <rPh sb="54" eb="56">
      <t>チョウサ</t>
    </rPh>
    <rPh sb="57" eb="59">
      <t>キョウリョク</t>
    </rPh>
    <rPh sb="61" eb="63">
      <t>シドウ</t>
    </rPh>
    <rPh sb="63" eb="65">
      <t>ジョゲン</t>
    </rPh>
    <rPh sb="66" eb="67">
      <t>シタガ</t>
    </rPh>
    <rPh sb="69" eb="71">
      <t>ヒツヨウ</t>
    </rPh>
    <rPh sb="72" eb="74">
      <t>カイゼン</t>
    </rPh>
    <rPh sb="75" eb="76">
      <t>オコナ</t>
    </rPh>
    <phoneticPr fontId="5"/>
  </si>
  <si>
    <t>基準第36条
H12.6.7社援第1352号「社会福祉事業の経営者による福祉サービスに関する苦情解決の仕組みの指針について」</t>
    <rPh sb="2" eb="3">
      <t>ダイ</t>
    </rPh>
    <rPh sb="5" eb="6">
      <t>ジョウ</t>
    </rPh>
    <rPh sb="14" eb="15">
      <t>シャ</t>
    </rPh>
    <rPh sb="15" eb="16">
      <t>エン</t>
    </rPh>
    <rPh sb="16" eb="17">
      <t>ダイ</t>
    </rPh>
    <rPh sb="21" eb="22">
      <t>ゴウ</t>
    </rPh>
    <rPh sb="23" eb="25">
      <t>シャカイ</t>
    </rPh>
    <rPh sb="25" eb="27">
      <t>フクシ</t>
    </rPh>
    <rPh sb="27" eb="29">
      <t>ジギョウ</t>
    </rPh>
    <rPh sb="30" eb="33">
      <t>ケイエイシャ</t>
    </rPh>
    <rPh sb="36" eb="38">
      <t>フクシ</t>
    </rPh>
    <rPh sb="43" eb="44">
      <t>カン</t>
    </rPh>
    <rPh sb="46" eb="48">
      <t>クジョウ</t>
    </rPh>
    <rPh sb="48" eb="50">
      <t>カイケツ</t>
    </rPh>
    <rPh sb="51" eb="53">
      <t>シク</t>
    </rPh>
    <rPh sb="55" eb="57">
      <t>シシン</t>
    </rPh>
    <phoneticPr fontId="5"/>
  </si>
  <si>
    <t>苦情の受付簿
苦情対応マニュアル</t>
    <rPh sb="0" eb="2">
      <t>クジョウ</t>
    </rPh>
    <rPh sb="3" eb="5">
      <t>ウケツケ</t>
    </rPh>
    <rPh sb="5" eb="6">
      <t>ボ</t>
    </rPh>
    <rPh sb="7" eb="9">
      <t>クジョウ</t>
    </rPh>
    <rPh sb="9" eb="11">
      <t>タイオウ</t>
    </rPh>
    <phoneticPr fontId="5"/>
  </si>
  <si>
    <t>苦情件数　　　　　：　月　　　　　件程度</t>
    <rPh sb="0" eb="2">
      <t>クジョウ</t>
    </rPh>
    <rPh sb="2" eb="4">
      <t>ケンスウ</t>
    </rPh>
    <rPh sb="11" eb="12">
      <t>ツキ</t>
    </rPh>
    <rPh sb="17" eb="18">
      <t>ケン</t>
    </rPh>
    <rPh sb="18" eb="20">
      <t>テイド</t>
    </rPh>
    <phoneticPr fontId="5"/>
  </si>
  <si>
    <t>苦情相談窓口の設置：　□有　・　□無</t>
    <rPh sb="0" eb="2">
      <t>クジョウ</t>
    </rPh>
    <rPh sb="2" eb="4">
      <t>ソウダン</t>
    </rPh>
    <rPh sb="4" eb="6">
      <t>マドグチ</t>
    </rPh>
    <rPh sb="7" eb="9">
      <t>セッチ</t>
    </rPh>
    <rPh sb="12" eb="13">
      <t>アリ</t>
    </rPh>
    <rPh sb="17" eb="18">
      <t>ナシ</t>
    </rPh>
    <phoneticPr fontId="5"/>
  </si>
  <si>
    <t>苦情窓口担当者　　：</t>
    <rPh sb="0" eb="2">
      <t>クジョウ</t>
    </rPh>
    <rPh sb="2" eb="4">
      <t>マドグチ</t>
    </rPh>
    <rPh sb="4" eb="7">
      <t>タントウシャ</t>
    </rPh>
    <phoneticPr fontId="5"/>
  </si>
  <si>
    <t>第三者委員の設置　：　□有　・　□無</t>
    <rPh sb="0" eb="3">
      <t>ダイサンシャ</t>
    </rPh>
    <rPh sb="3" eb="5">
      <t>イイン</t>
    </rPh>
    <rPh sb="6" eb="8">
      <t>セッチ</t>
    </rPh>
    <rPh sb="12" eb="13">
      <t>アリ</t>
    </rPh>
    <rPh sb="17" eb="18">
      <t>ナシ</t>
    </rPh>
    <phoneticPr fontId="5"/>
  </si>
  <si>
    <t>　苦情の内容を踏まえたサービスの質の向上の取り組みを行っていますか。</t>
    <rPh sb="1" eb="3">
      <t>クジョウ</t>
    </rPh>
    <rPh sb="4" eb="6">
      <t>ナイヨウ</t>
    </rPh>
    <rPh sb="7" eb="8">
      <t>フ</t>
    </rPh>
    <rPh sb="16" eb="17">
      <t>シツ</t>
    </rPh>
    <rPh sb="18" eb="20">
      <t>コウジョウ</t>
    </rPh>
    <rPh sb="21" eb="22">
      <t>ト</t>
    </rPh>
    <rPh sb="23" eb="24">
      <t>ク</t>
    </rPh>
    <rPh sb="26" eb="27">
      <t>オコナ</t>
    </rPh>
    <phoneticPr fontId="5"/>
  </si>
  <si>
    <t>　苦情相談等の内容を記録・保存していますか。</t>
    <rPh sb="1" eb="3">
      <t>クジョウ</t>
    </rPh>
    <rPh sb="3" eb="5">
      <t>ソウダン</t>
    </rPh>
    <rPh sb="5" eb="6">
      <t>トウ</t>
    </rPh>
    <rPh sb="7" eb="9">
      <t>ナイヨウ</t>
    </rPh>
    <rPh sb="10" eb="12">
      <t>キロク</t>
    </rPh>
    <rPh sb="13" eb="15">
      <t>ホゾン</t>
    </rPh>
    <phoneticPr fontId="5"/>
  </si>
  <si>
    <t>苦情対応記録</t>
    <rPh sb="0" eb="2">
      <t>クジョウ</t>
    </rPh>
    <rPh sb="2" eb="4">
      <t>タイオウ</t>
    </rPh>
    <rPh sb="4" eb="6">
      <t>キロク</t>
    </rPh>
    <phoneticPr fontId="5"/>
  </si>
  <si>
    <t>事故発生時の対応</t>
    <rPh sb="0" eb="2">
      <t>ジコ</t>
    </rPh>
    <rPh sb="2" eb="4">
      <t>ハッセイ</t>
    </rPh>
    <rPh sb="4" eb="5">
      <t>ジ</t>
    </rPh>
    <rPh sb="6" eb="8">
      <t>タイオウ</t>
    </rPh>
    <phoneticPr fontId="5"/>
  </si>
  <si>
    <t>　事故が発生した場合は、市町村、当該利用者の家族、当該利用者に係る居宅介護支援事業者等に連絡を行うとともに、必要な措置を講じていますか。また、事故の状況や処置について記録していますか。</t>
    <rPh sb="1" eb="3">
      <t>ジコ</t>
    </rPh>
    <rPh sb="4" eb="6">
      <t>ハッセイ</t>
    </rPh>
    <rPh sb="8" eb="10">
      <t>バアイ</t>
    </rPh>
    <rPh sb="12" eb="15">
      <t>シチョウソン</t>
    </rPh>
    <rPh sb="16" eb="18">
      <t>トウガイ</t>
    </rPh>
    <rPh sb="18" eb="21">
      <t>リヨウシャ</t>
    </rPh>
    <rPh sb="22" eb="24">
      <t>カゾク</t>
    </rPh>
    <rPh sb="25" eb="27">
      <t>トウガイ</t>
    </rPh>
    <rPh sb="27" eb="30">
      <t>リヨウシャ</t>
    </rPh>
    <rPh sb="31" eb="32">
      <t>カカ</t>
    </rPh>
    <rPh sb="33" eb="35">
      <t>キョタク</t>
    </rPh>
    <rPh sb="35" eb="37">
      <t>カイゴ</t>
    </rPh>
    <rPh sb="37" eb="39">
      <t>シエン</t>
    </rPh>
    <rPh sb="39" eb="42">
      <t>ジギョウシャ</t>
    </rPh>
    <rPh sb="42" eb="43">
      <t>トウ</t>
    </rPh>
    <rPh sb="44" eb="46">
      <t>レンラク</t>
    </rPh>
    <rPh sb="47" eb="48">
      <t>オコナ</t>
    </rPh>
    <rPh sb="54" eb="56">
      <t>ヒツヨウ</t>
    </rPh>
    <rPh sb="57" eb="59">
      <t>ソチ</t>
    </rPh>
    <rPh sb="60" eb="61">
      <t>コウ</t>
    </rPh>
    <rPh sb="71" eb="73">
      <t>ジコ</t>
    </rPh>
    <rPh sb="74" eb="76">
      <t>ジョウキョウ</t>
    </rPh>
    <rPh sb="77" eb="79">
      <t>ショチ</t>
    </rPh>
    <rPh sb="83" eb="85">
      <t>キロク</t>
    </rPh>
    <phoneticPr fontId="5"/>
  </si>
  <si>
    <t>基準第104条の3
介護事故発生時における報告取扱要領</t>
    <rPh sb="2" eb="3">
      <t>ダイ</t>
    </rPh>
    <rPh sb="6" eb="7">
      <t>ジョウ</t>
    </rPh>
    <rPh sb="10" eb="12">
      <t>カイゴ</t>
    </rPh>
    <rPh sb="12" eb="14">
      <t>ジコ</t>
    </rPh>
    <rPh sb="14" eb="16">
      <t>ハッセイ</t>
    </rPh>
    <rPh sb="16" eb="17">
      <t>ジ</t>
    </rPh>
    <rPh sb="21" eb="23">
      <t>ホウコク</t>
    </rPh>
    <rPh sb="23" eb="25">
      <t>トリアツカイ</t>
    </rPh>
    <rPh sb="25" eb="27">
      <t>ヨウリョウ</t>
    </rPh>
    <phoneticPr fontId="5"/>
  </si>
  <si>
    <t>事故対応マニュアル
市町村、家族、介護支援専門員への報告記録
ヒアリハット記録</t>
    <rPh sb="0" eb="2">
      <t>ジコ</t>
    </rPh>
    <rPh sb="2" eb="4">
      <t>タイオウ</t>
    </rPh>
    <rPh sb="10" eb="13">
      <t>シチョウソン</t>
    </rPh>
    <rPh sb="14" eb="16">
      <t>カゾク</t>
    </rPh>
    <rPh sb="17" eb="19">
      <t>カイゴ</t>
    </rPh>
    <rPh sb="19" eb="21">
      <t>シエン</t>
    </rPh>
    <rPh sb="21" eb="24">
      <t>センモンイン</t>
    </rPh>
    <rPh sb="26" eb="28">
      <t>ホウコク</t>
    </rPh>
    <rPh sb="28" eb="30">
      <t>キロク</t>
    </rPh>
    <rPh sb="37" eb="39">
      <t>キロク</t>
    </rPh>
    <phoneticPr fontId="5"/>
  </si>
  <si>
    <t>介護サービス提供中に利用者が死亡または負傷し、検査または治療のために保険医療機関を受診した場合は市町等に報告していますか。</t>
    <rPh sb="0" eb="2">
      <t>カイゴ</t>
    </rPh>
    <rPh sb="6" eb="9">
      <t>テイキョウチュウ</t>
    </rPh>
    <rPh sb="10" eb="13">
      <t>リヨウシャ</t>
    </rPh>
    <rPh sb="14" eb="16">
      <t>シボウ</t>
    </rPh>
    <rPh sb="19" eb="21">
      <t>フショウ</t>
    </rPh>
    <rPh sb="23" eb="25">
      <t>ケンサ</t>
    </rPh>
    <rPh sb="28" eb="30">
      <t>チリョウ</t>
    </rPh>
    <rPh sb="34" eb="36">
      <t>ホケン</t>
    </rPh>
    <rPh sb="36" eb="38">
      <t>イリョウ</t>
    </rPh>
    <rPh sb="38" eb="40">
      <t>キカン</t>
    </rPh>
    <rPh sb="41" eb="43">
      <t>ジュシン</t>
    </rPh>
    <rPh sb="45" eb="47">
      <t>バアイ</t>
    </rPh>
    <rPh sb="48" eb="49">
      <t>シ</t>
    </rPh>
    <rPh sb="49" eb="50">
      <t>マチ</t>
    </rPh>
    <rPh sb="50" eb="51">
      <t>トウ</t>
    </rPh>
    <rPh sb="52" eb="54">
      <t>ホウコク</t>
    </rPh>
    <phoneticPr fontId="5"/>
  </si>
  <si>
    <t>→</t>
    <phoneticPr fontId="5"/>
  </si>
  <si>
    <t>事故事例の有無　：　□有　・　□無</t>
    <rPh sb="0" eb="2">
      <t>ジコ</t>
    </rPh>
    <rPh sb="2" eb="4">
      <t>ジレイ</t>
    </rPh>
    <rPh sb="5" eb="7">
      <t>ウム</t>
    </rPh>
    <rPh sb="11" eb="12">
      <t>アリ</t>
    </rPh>
    <rPh sb="16" eb="17">
      <t>ナシ</t>
    </rPh>
    <phoneticPr fontId="5"/>
  </si>
  <si>
    <t>　賠償すべき事故が発生した場合は損害賠償を速やかに行っていますか。</t>
    <rPh sb="1" eb="3">
      <t>バイショウ</t>
    </rPh>
    <rPh sb="6" eb="8">
      <t>ジコ</t>
    </rPh>
    <rPh sb="9" eb="11">
      <t>ハッセイ</t>
    </rPh>
    <rPh sb="13" eb="15">
      <t>バアイ</t>
    </rPh>
    <rPh sb="16" eb="18">
      <t>ソンガイ</t>
    </rPh>
    <rPh sb="18" eb="20">
      <t>バイショウ</t>
    </rPh>
    <rPh sb="21" eb="22">
      <t>スミ</t>
    </rPh>
    <rPh sb="25" eb="26">
      <t>オコナ</t>
    </rPh>
    <phoneticPr fontId="5"/>
  </si>
  <si>
    <t>損害賠償保険への加入：　□有　・　□無</t>
    <rPh sb="0" eb="2">
      <t>ソンガイ</t>
    </rPh>
    <rPh sb="2" eb="4">
      <t>バイショウ</t>
    </rPh>
    <rPh sb="4" eb="6">
      <t>ホケン</t>
    </rPh>
    <rPh sb="8" eb="10">
      <t>カニュウ</t>
    </rPh>
    <rPh sb="13" eb="14">
      <t>アリ</t>
    </rPh>
    <rPh sb="18" eb="19">
      <t>ナシ</t>
    </rPh>
    <phoneticPr fontId="5"/>
  </si>
  <si>
    <t>　事故が生じた際には、原因を解明し、再発生を防ぐための対策を講じていますか。</t>
    <rPh sb="1" eb="3">
      <t>ジコ</t>
    </rPh>
    <rPh sb="4" eb="5">
      <t>ショウ</t>
    </rPh>
    <rPh sb="7" eb="8">
      <t>サイ</t>
    </rPh>
    <rPh sb="11" eb="13">
      <t>ゲンイン</t>
    </rPh>
    <rPh sb="14" eb="16">
      <t>カイメイ</t>
    </rPh>
    <rPh sb="18" eb="21">
      <t>サイハッセイ</t>
    </rPh>
    <rPh sb="22" eb="23">
      <t>フセ</t>
    </rPh>
    <rPh sb="27" eb="29">
      <t>タイサク</t>
    </rPh>
    <rPh sb="30" eb="31">
      <t>コウ</t>
    </rPh>
    <phoneticPr fontId="5"/>
  </si>
  <si>
    <t>再発防止策の検討の記録</t>
    <rPh sb="0" eb="2">
      <t>サイハツ</t>
    </rPh>
    <rPh sb="2" eb="4">
      <t>ボウシ</t>
    </rPh>
    <rPh sb="4" eb="5">
      <t>サク</t>
    </rPh>
    <rPh sb="6" eb="8">
      <t>ケントウ</t>
    </rPh>
    <rPh sb="9" eb="11">
      <t>キロク</t>
    </rPh>
    <phoneticPr fontId="5"/>
  </si>
  <si>
    <t>虐待の防止</t>
    <rPh sb="0" eb="2">
      <t>ギャクタイ</t>
    </rPh>
    <rPh sb="3" eb="5">
      <t>ボウシ</t>
    </rPh>
    <phoneticPr fontId="5"/>
  </si>
  <si>
    <t>　事業所における虐待の防止のための対策を検討する委員会を定期的に開催するとともに、その結果について、訪問介護等に周知徹底を図っていますか。</t>
    <rPh sb="1" eb="4">
      <t>ジギョウショ</t>
    </rPh>
    <rPh sb="8" eb="10">
      <t>ギャクタイ</t>
    </rPh>
    <rPh sb="11" eb="13">
      <t>ボウシ</t>
    </rPh>
    <rPh sb="17" eb="19">
      <t>タイサク</t>
    </rPh>
    <rPh sb="20" eb="22">
      <t>ケントウ</t>
    </rPh>
    <rPh sb="24" eb="27">
      <t>イインカイ</t>
    </rPh>
    <rPh sb="28" eb="31">
      <t>テイキテキ</t>
    </rPh>
    <rPh sb="32" eb="34">
      <t>カイサイ</t>
    </rPh>
    <rPh sb="43" eb="45">
      <t>ケッカ</t>
    </rPh>
    <rPh sb="50" eb="52">
      <t>ホウモン</t>
    </rPh>
    <rPh sb="52" eb="54">
      <t>カイゴ</t>
    </rPh>
    <rPh sb="54" eb="55">
      <t>トウ</t>
    </rPh>
    <rPh sb="56" eb="58">
      <t>シュウチ</t>
    </rPh>
    <rPh sb="58" eb="60">
      <t>テッテイ</t>
    </rPh>
    <rPh sb="61" eb="62">
      <t>ハカ</t>
    </rPh>
    <phoneticPr fontId="5"/>
  </si>
  <si>
    <t>基準37条の2</t>
    <rPh sb="0" eb="2">
      <t>キジュン</t>
    </rPh>
    <rPh sb="4" eb="5">
      <t>ジョウ</t>
    </rPh>
    <phoneticPr fontId="5"/>
  </si>
  <si>
    <t>構成メンバーの責任および役割分担を明確にするとともに、専任の対策を担当する者を決めていますか。</t>
    <phoneticPr fontId="5"/>
  </si>
  <si>
    <t>担当者(責任者)の選定　　：　□有　・　□無</t>
    <rPh sb="0" eb="3">
      <t>タントウシャ</t>
    </rPh>
    <rPh sb="4" eb="7">
      <t>セキニンシャ</t>
    </rPh>
    <rPh sb="9" eb="11">
      <t>センテイ</t>
    </rPh>
    <rPh sb="16" eb="17">
      <t>アリ</t>
    </rPh>
    <rPh sb="21" eb="22">
      <t>ナシ</t>
    </rPh>
    <phoneticPr fontId="5"/>
  </si>
  <si>
    <t>虐待防止検討委員会は、他の会議体を設置している場合、これと一体的に設置・運営することとして差し支えない。</t>
    <rPh sb="0" eb="2">
      <t>ギャクタイ</t>
    </rPh>
    <rPh sb="2" eb="4">
      <t>ボウシ</t>
    </rPh>
    <rPh sb="4" eb="6">
      <t>ケントウ</t>
    </rPh>
    <rPh sb="6" eb="9">
      <t>イインカイ</t>
    </rPh>
    <rPh sb="11" eb="12">
      <t>ホカ</t>
    </rPh>
    <rPh sb="13" eb="16">
      <t>カイギタイ</t>
    </rPh>
    <rPh sb="17" eb="19">
      <t>セッチ</t>
    </rPh>
    <rPh sb="23" eb="25">
      <t>バアイ</t>
    </rPh>
    <rPh sb="29" eb="32">
      <t>イッタイテキ</t>
    </rPh>
    <rPh sb="33" eb="35">
      <t>セッチ</t>
    </rPh>
    <rPh sb="36" eb="38">
      <t>ウンエイ</t>
    </rPh>
    <rPh sb="45" eb="46">
      <t>サ</t>
    </rPh>
    <rPh sb="47" eb="48">
      <t>ツカ</t>
    </rPh>
    <phoneticPr fontId="5"/>
  </si>
  <si>
    <t>次に掲げる内容を盛り込んだ「虐待の防止のための指針」を整備していますか。</t>
    <rPh sb="0" eb="1">
      <t>ツギ</t>
    </rPh>
    <rPh sb="2" eb="3">
      <t>カカ</t>
    </rPh>
    <rPh sb="5" eb="7">
      <t>ナイヨウ</t>
    </rPh>
    <rPh sb="8" eb="9">
      <t>モ</t>
    </rPh>
    <rPh sb="10" eb="11">
      <t>コ</t>
    </rPh>
    <rPh sb="14" eb="16">
      <t>ギャクタイ</t>
    </rPh>
    <rPh sb="17" eb="19">
      <t>ボウシ</t>
    </rPh>
    <rPh sb="23" eb="25">
      <t>シシン</t>
    </rPh>
    <rPh sb="27" eb="29">
      <t>セイビ</t>
    </rPh>
    <phoneticPr fontId="5"/>
  </si>
  <si>
    <t>虐待の防止のための指針</t>
    <rPh sb="0" eb="2">
      <t>ギャクタイ</t>
    </rPh>
    <rPh sb="3" eb="5">
      <t>ボウシ</t>
    </rPh>
    <rPh sb="9" eb="11">
      <t>シシン</t>
    </rPh>
    <phoneticPr fontId="5"/>
  </si>
  <si>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5"/>
  </si>
  <si>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5"/>
  </si>
  <si>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5"/>
  </si>
  <si>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5"/>
  </si>
  <si>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5"/>
  </si>
  <si>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5"/>
  </si>
  <si>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5"/>
  </si>
  <si>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5"/>
  </si>
  <si>
    <t>その他虐待の防止の推進のために必要な事項</t>
    <rPh sb="2" eb="3">
      <t>ホカ</t>
    </rPh>
    <rPh sb="3" eb="5">
      <t>ギャクタイ</t>
    </rPh>
    <rPh sb="6" eb="8">
      <t>ボウシ</t>
    </rPh>
    <rPh sb="9" eb="11">
      <t>スイシン</t>
    </rPh>
    <rPh sb="15" eb="17">
      <t>ヒツヨウ</t>
    </rPh>
    <rPh sb="18" eb="20">
      <t>ジコウ</t>
    </rPh>
    <phoneticPr fontId="5"/>
  </si>
  <si>
    <t>　通所介護事業所において、従業者等に対し、虐待の防止のための研修を定期的（年１回以上）に実施するとともに、新規採用時には必ず虐待の防止のための研修を実施していますか</t>
    <rPh sb="1" eb="3">
      <t>ツウショ</t>
    </rPh>
    <rPh sb="3" eb="5">
      <t>カイゴ</t>
    </rPh>
    <rPh sb="5" eb="8">
      <t>ジギョウショ</t>
    </rPh>
    <rPh sb="13" eb="16">
      <t>ジュウギョウシャ</t>
    </rPh>
    <rPh sb="16" eb="17">
      <t>トウ</t>
    </rPh>
    <rPh sb="18" eb="19">
      <t>タイ</t>
    </rPh>
    <rPh sb="21" eb="23">
      <t>ギャクタイ</t>
    </rPh>
    <rPh sb="24" eb="26">
      <t>ボウシ</t>
    </rPh>
    <rPh sb="30" eb="32">
      <t>ケンシュウ</t>
    </rPh>
    <rPh sb="33" eb="36">
      <t>テイキテキ</t>
    </rPh>
    <rPh sb="37" eb="38">
      <t>ネン</t>
    </rPh>
    <rPh sb="39" eb="42">
      <t>カイイジョウ</t>
    </rPh>
    <rPh sb="44" eb="46">
      <t>ジッシ</t>
    </rPh>
    <rPh sb="53" eb="55">
      <t>シンキ</t>
    </rPh>
    <rPh sb="55" eb="57">
      <t>サイヨウ</t>
    </rPh>
    <rPh sb="57" eb="58">
      <t>ジ</t>
    </rPh>
    <rPh sb="60" eb="61">
      <t>カナラ</t>
    </rPh>
    <rPh sb="62" eb="64">
      <t>ギャクタイ</t>
    </rPh>
    <rPh sb="65" eb="67">
      <t>ボウシ</t>
    </rPh>
    <rPh sb="71" eb="73">
      <t>ケンシュウ</t>
    </rPh>
    <rPh sb="74" eb="76">
      <t>ジッシ</t>
    </rPh>
    <phoneticPr fontId="5"/>
  </si>
  <si>
    <t>「基準」：指定居宅サービス等の事業の人員、設備及び運営に関する基準</t>
    <rPh sb="1" eb="3">
      <t>キジュン</t>
    </rPh>
    <rPh sb="5" eb="7">
      <t>シテイ</t>
    </rPh>
    <rPh sb="7" eb="9">
      <t>キョタク</t>
    </rPh>
    <rPh sb="13" eb="14">
      <t>トウ</t>
    </rPh>
    <rPh sb="15" eb="17">
      <t>ジギョウ</t>
    </rPh>
    <rPh sb="18" eb="20">
      <t>ジンイン</t>
    </rPh>
    <rPh sb="21" eb="23">
      <t>セツビ</t>
    </rPh>
    <rPh sb="23" eb="24">
      <t>オヨ</t>
    </rPh>
    <rPh sb="25" eb="27">
      <t>ウンエイ</t>
    </rPh>
    <rPh sb="28" eb="29">
      <t>カン</t>
    </rPh>
    <rPh sb="31" eb="33">
      <t>キジュン</t>
    </rPh>
    <phoneticPr fontId="5"/>
  </si>
  <si>
    <t>　　　　　（平成11年厚生省令第37号）</t>
    <rPh sb="11" eb="14">
      <t>コウセイショウ</t>
    </rPh>
    <rPh sb="14" eb="15">
      <t>レイ</t>
    </rPh>
    <rPh sb="15" eb="16">
      <t>ダイ</t>
    </rPh>
    <rPh sb="18" eb="19">
      <t>ゴウ</t>
    </rPh>
    <phoneticPr fontId="5"/>
  </si>
  <si>
    <t>通所介護費　各種加算等自己点検表</t>
    <rPh sb="6" eb="8">
      <t>カクシュ</t>
    </rPh>
    <rPh sb="8" eb="11">
      <t>カサントウ</t>
    </rPh>
    <rPh sb="11" eb="13">
      <t>ジコ</t>
    </rPh>
    <rPh sb="13" eb="15">
      <t>テンケン</t>
    </rPh>
    <rPh sb="15" eb="16">
      <t>ヒョウ</t>
    </rPh>
    <phoneticPr fontId="6"/>
  </si>
  <si>
    <t>※１　「届出状況」欄には、過去１年間に算定した加算・減算の項目に○を付してください。</t>
    <rPh sb="4" eb="6">
      <t>トドケデ</t>
    </rPh>
    <rPh sb="6" eb="8">
      <t>ジョウキョウ</t>
    </rPh>
    <rPh sb="9" eb="10">
      <t>ラン</t>
    </rPh>
    <rPh sb="13" eb="15">
      <t>カコ</t>
    </rPh>
    <rPh sb="16" eb="18">
      <t>ネンカン</t>
    </rPh>
    <rPh sb="19" eb="21">
      <t>サンテイ</t>
    </rPh>
    <rPh sb="23" eb="25">
      <t>カサン</t>
    </rPh>
    <rPh sb="26" eb="28">
      <t>ゲンサン</t>
    </rPh>
    <rPh sb="29" eb="31">
      <t>コウモク</t>
    </rPh>
    <rPh sb="34" eb="35">
      <t>フ</t>
    </rPh>
    <phoneticPr fontId="5"/>
  </si>
  <si>
    <t>※２　過去1年間に算定実績のある加算・減算の算定について、「点検結果」欄の□にチェックをしてください。</t>
    <rPh sb="3" eb="5">
      <t>カコ</t>
    </rPh>
    <rPh sb="6" eb="8">
      <t>ネンカン</t>
    </rPh>
    <rPh sb="9" eb="11">
      <t>サンテイ</t>
    </rPh>
    <rPh sb="11" eb="13">
      <t>ジッセキ</t>
    </rPh>
    <rPh sb="16" eb="18">
      <t>カサン</t>
    </rPh>
    <rPh sb="19" eb="21">
      <t>ゲンサン</t>
    </rPh>
    <rPh sb="22" eb="24">
      <t>サンテイ</t>
    </rPh>
    <rPh sb="30" eb="32">
      <t>テンケン</t>
    </rPh>
    <rPh sb="32" eb="34">
      <t>ケッカ</t>
    </rPh>
    <rPh sb="35" eb="36">
      <t>ラン</t>
    </rPh>
    <phoneticPr fontId="5"/>
  </si>
  <si>
    <t>届出状況</t>
  </si>
  <si>
    <t>点検事項</t>
    <rPh sb="0" eb="2">
      <t>テンケン</t>
    </rPh>
    <rPh sb="2" eb="4">
      <t>ジコウ</t>
    </rPh>
    <phoneticPr fontId="5"/>
  </si>
  <si>
    <t>指導職員
チェック</t>
    <rPh sb="0" eb="2">
      <t>シドウ</t>
    </rPh>
    <rPh sb="2" eb="4">
      <t>ショクイン</t>
    </rPh>
    <phoneticPr fontId="5"/>
  </si>
  <si>
    <t>通常規模型事業所</t>
    <rPh sb="0" eb="2">
      <t>ツウジョウ</t>
    </rPh>
    <rPh sb="2" eb="4">
      <t>キボ</t>
    </rPh>
    <rPh sb="4" eb="5">
      <t>カタ</t>
    </rPh>
    <rPh sb="5" eb="8">
      <t>ジギョウショ</t>
    </rPh>
    <phoneticPr fontId="6"/>
  </si>
  <si>
    <t>前年度１月当たり平均延べ利用者数</t>
    <rPh sb="0" eb="3">
      <t>ゼンネンド</t>
    </rPh>
    <rPh sb="4" eb="6">
      <t>ツキア</t>
    </rPh>
    <rPh sb="8" eb="10">
      <t>ヘイキン</t>
    </rPh>
    <rPh sb="10" eb="11">
      <t>ノ</t>
    </rPh>
    <rPh sb="12" eb="15">
      <t>リヨウシャ</t>
    </rPh>
    <rPh sb="15" eb="16">
      <t>スウ</t>
    </rPh>
    <phoneticPr fontId="5"/>
  </si>
  <si>
    <t>300人超～750人以下</t>
    <rPh sb="3" eb="4">
      <t>ニン</t>
    </rPh>
    <rPh sb="4" eb="5">
      <t>コ</t>
    </rPh>
    <rPh sb="9" eb="10">
      <t>ニン</t>
    </rPh>
    <rPh sb="10" eb="12">
      <t>イカ</t>
    </rPh>
    <phoneticPr fontId="5"/>
  </si>
  <si>
    <t>事業所規模を確認した資料</t>
    <rPh sb="0" eb="3">
      <t>ジギョウショ</t>
    </rPh>
    <rPh sb="3" eb="5">
      <t>キボ</t>
    </rPh>
    <rPh sb="6" eb="8">
      <t>カクニン</t>
    </rPh>
    <rPh sb="10" eb="12">
      <t>シリョウ</t>
    </rPh>
    <phoneticPr fontId="6"/>
  </si>
  <si>
    <t>大規模型事業所（Ⅰ）</t>
    <rPh sb="0" eb="3">
      <t>ダイキボ</t>
    </rPh>
    <rPh sb="3" eb="4">
      <t>カタ</t>
    </rPh>
    <rPh sb="4" eb="7">
      <t>ジギョウショ</t>
    </rPh>
    <phoneticPr fontId="6"/>
  </si>
  <si>
    <t>750人超～900人以下</t>
    <rPh sb="3" eb="4">
      <t>ニン</t>
    </rPh>
    <rPh sb="4" eb="5">
      <t>コ</t>
    </rPh>
    <rPh sb="9" eb="10">
      <t>ニン</t>
    </rPh>
    <rPh sb="10" eb="12">
      <t>イカ</t>
    </rPh>
    <phoneticPr fontId="5"/>
  </si>
  <si>
    <t>大規模型事業所（Ⅱ）</t>
    <rPh sb="0" eb="3">
      <t>ダイキボ</t>
    </rPh>
    <rPh sb="3" eb="4">
      <t>カタ</t>
    </rPh>
    <rPh sb="4" eb="7">
      <t>ジギョウショ</t>
    </rPh>
    <phoneticPr fontId="6"/>
  </si>
  <si>
    <t>900人超</t>
    <rPh sb="3" eb="4">
      <t>ニン</t>
    </rPh>
    <rPh sb="4" eb="5">
      <t>コ</t>
    </rPh>
    <phoneticPr fontId="5"/>
  </si>
  <si>
    <t>居宅内での介助</t>
    <rPh sb="0" eb="2">
      <t>キョタク</t>
    </rPh>
    <rPh sb="2" eb="3">
      <t>ナイ</t>
    </rPh>
    <rPh sb="5" eb="7">
      <t>カイジョ</t>
    </rPh>
    <phoneticPr fontId="6"/>
  </si>
  <si>
    <t>居宅サービス計画および通所介護計画上の位置づけ</t>
    <rPh sb="0" eb="2">
      <t>キョタク</t>
    </rPh>
    <rPh sb="6" eb="8">
      <t>ケイカク</t>
    </rPh>
    <rPh sb="11" eb="15">
      <t>デイ</t>
    </rPh>
    <rPh sb="15" eb="17">
      <t>ケイカク</t>
    </rPh>
    <rPh sb="17" eb="18">
      <t>ジョウ</t>
    </rPh>
    <rPh sb="19" eb="21">
      <t>イチ</t>
    </rPh>
    <phoneticPr fontId="6"/>
  </si>
  <si>
    <t>□</t>
    <phoneticPr fontId="6"/>
  </si>
  <si>
    <t>あり</t>
    <phoneticPr fontId="6"/>
  </si>
  <si>
    <t>居宅サービス計画、通所介護計画</t>
    <rPh sb="0" eb="2">
      <t>キョタク</t>
    </rPh>
    <rPh sb="6" eb="8">
      <t>ケイカク</t>
    </rPh>
    <rPh sb="9" eb="13">
      <t>デイ</t>
    </rPh>
    <rPh sb="13" eb="15">
      <t>ケイカク</t>
    </rPh>
    <phoneticPr fontId="6"/>
  </si>
  <si>
    <t>居宅内介助を適切に行うことができる人員</t>
    <rPh sb="0" eb="2">
      <t>キョタク</t>
    </rPh>
    <rPh sb="2" eb="3">
      <t>ナイ</t>
    </rPh>
    <rPh sb="3" eb="5">
      <t>カイジョ</t>
    </rPh>
    <rPh sb="6" eb="8">
      <t>テキセツ</t>
    </rPh>
    <rPh sb="9" eb="10">
      <t>オコナ</t>
    </rPh>
    <rPh sb="17" eb="19">
      <t>ジンイン</t>
    </rPh>
    <phoneticPr fontId="6"/>
  </si>
  <si>
    <t>満たす</t>
    <rPh sb="0" eb="1">
      <t>ミ</t>
    </rPh>
    <phoneticPr fontId="6"/>
  </si>
  <si>
    <t>１日につき30分まで所要時間に上乗せ可能</t>
    <rPh sb="1" eb="2">
      <t>ニチ</t>
    </rPh>
    <rPh sb="7" eb="8">
      <t>フン</t>
    </rPh>
    <rPh sb="10" eb="12">
      <t>ショヨウ</t>
    </rPh>
    <rPh sb="12" eb="14">
      <t>ジカン</t>
    </rPh>
    <rPh sb="15" eb="17">
      <t>ウワノ</t>
    </rPh>
    <rPh sb="18" eb="20">
      <t>カノウ</t>
    </rPh>
    <phoneticPr fontId="6"/>
  </si>
  <si>
    <t>定員超過減算
【*70/100】</t>
    <rPh sb="0" eb="2">
      <t>テイイン</t>
    </rPh>
    <rPh sb="2" eb="4">
      <t>チョウカ</t>
    </rPh>
    <rPh sb="4" eb="6">
      <t>ゲンサン</t>
    </rPh>
    <phoneticPr fontId="6"/>
  </si>
  <si>
    <t>該当</t>
    <rPh sb="0" eb="2">
      <t>ガイトウ</t>
    </rPh>
    <phoneticPr fontId="6"/>
  </si>
  <si>
    <t>人員基準減算
【*70/100】</t>
    <rPh sb="0" eb="2">
      <t>ジンイン</t>
    </rPh>
    <rPh sb="2" eb="4">
      <t>キジュン</t>
    </rPh>
    <rPh sb="4" eb="6">
      <t>ゲンサン</t>
    </rPh>
    <phoneticPr fontId="6"/>
  </si>
  <si>
    <t>高齢者虐待防止措置未実施減算
【*99/100】</t>
    <rPh sb="0" eb="14">
      <t>コウレイシャギャクタイボウシソチミジッシゲンサン</t>
    </rPh>
    <phoneticPr fontId="5"/>
  </si>
  <si>
    <t>高齢者虐待防止のための対策を検討する委員会を定期的に開催していない</t>
    <rPh sb="0" eb="3">
      <t>コウレイシャ</t>
    </rPh>
    <rPh sb="3" eb="5">
      <t>ギャクタイ</t>
    </rPh>
    <rPh sb="26" eb="28">
      <t>カイサイ</t>
    </rPh>
    <phoneticPr fontId="5"/>
  </si>
  <si>
    <t>該当</t>
    <phoneticPr fontId="6"/>
  </si>
  <si>
    <t>高齢者虐待防止のための指針を整備していない</t>
    <rPh sb="0" eb="3">
      <t>コウレイシャ</t>
    </rPh>
    <rPh sb="3" eb="5">
      <t>ギャクタイ</t>
    </rPh>
    <phoneticPr fontId="5"/>
  </si>
  <si>
    <t>高齢者虐待防止のための研修を定期的に実施していない</t>
    <rPh sb="0" eb="3">
      <t>コウレイシャ</t>
    </rPh>
    <phoneticPr fontId="5"/>
  </si>
  <si>
    <t>該当</t>
    <rPh sb="0" eb="2">
      <t>ガイトウ</t>
    </rPh>
    <phoneticPr fontId="5"/>
  </si>
  <si>
    <t>研修計画、記録</t>
    <rPh sb="0" eb="4">
      <t>ケンシュウケイカク</t>
    </rPh>
    <rPh sb="5" eb="7">
      <t>キロク</t>
    </rPh>
    <phoneticPr fontId="5"/>
  </si>
  <si>
    <t>高齢者虐待防止措置を適正に実施するための担当者を置いていない</t>
    <rPh sb="0" eb="3">
      <t>コウレイシャ</t>
    </rPh>
    <rPh sb="3" eb="9">
      <t>ギャクタイボウシソチ</t>
    </rPh>
    <rPh sb="10" eb="12">
      <t>テキセイ</t>
    </rPh>
    <rPh sb="24" eb="25">
      <t>オ</t>
    </rPh>
    <phoneticPr fontId="5"/>
  </si>
  <si>
    <t>担当者名</t>
    <rPh sb="0" eb="4">
      <t>タントウシャメイ</t>
    </rPh>
    <phoneticPr fontId="5"/>
  </si>
  <si>
    <t>業務継続計画未策定減算
【*99/100】</t>
    <rPh sb="0" eb="6">
      <t>ギョウムケイゾクケイカク</t>
    </rPh>
    <rPh sb="6" eb="7">
      <t>ミ</t>
    </rPh>
    <rPh sb="7" eb="9">
      <t>サクテイ</t>
    </rPh>
    <rPh sb="9" eb="11">
      <t>ゲンサン</t>
    </rPh>
    <phoneticPr fontId="5"/>
  </si>
  <si>
    <t>感染症や非常災害の発生時において、利用者に対するサービスの提供を継続的に実施するための、および非常時の体制で早期の業務再開を図るための計画（業務継続計画）を策定していない</t>
    <rPh sb="0" eb="3">
      <t>カンセンショウ</t>
    </rPh>
    <rPh sb="4" eb="8">
      <t>ヒジョウサイガイ</t>
    </rPh>
    <rPh sb="9" eb="12">
      <t>ハッセイジ</t>
    </rPh>
    <rPh sb="17" eb="20">
      <t>リヨウシャ</t>
    </rPh>
    <rPh sb="32" eb="35">
      <t>ケイゾクテキ</t>
    </rPh>
    <rPh sb="36" eb="38">
      <t>ジッシ</t>
    </rPh>
    <phoneticPr fontId="5"/>
  </si>
  <si>
    <t>感染症または災害（厚生労働大臣が認めるものに限る）の発生を理由とする利用者の減少が一定以上生じている場合</t>
    <rPh sb="0" eb="3">
      <t>カンセンショウ</t>
    </rPh>
    <rPh sb="6" eb="8">
      <t>サイガイ</t>
    </rPh>
    <rPh sb="9" eb="11">
      <t>コウセイ</t>
    </rPh>
    <rPh sb="11" eb="13">
      <t>ロウドウ</t>
    </rPh>
    <rPh sb="13" eb="15">
      <t>ダイジン</t>
    </rPh>
    <rPh sb="16" eb="17">
      <t>ミト</t>
    </rPh>
    <rPh sb="22" eb="23">
      <t>カギ</t>
    </rPh>
    <rPh sb="26" eb="28">
      <t>ハッセイ</t>
    </rPh>
    <rPh sb="29" eb="31">
      <t>リユウ</t>
    </rPh>
    <rPh sb="34" eb="37">
      <t>リヨウシャ</t>
    </rPh>
    <rPh sb="38" eb="40">
      <t>ゲンショウ</t>
    </rPh>
    <rPh sb="41" eb="43">
      <t>イッテイ</t>
    </rPh>
    <rPh sb="43" eb="45">
      <t>イジョウ</t>
    </rPh>
    <rPh sb="45" eb="46">
      <t>ショウ</t>
    </rPh>
    <rPh sb="50" eb="52">
      <t>バアイ</t>
    </rPh>
    <phoneticPr fontId="6"/>
  </si>
  <si>
    <t>感染症または災害の発生を理由とする利用者の減少が生じ、当該月の利用者数の実績が当該月の前年度における月平均の利用者数よりも100分の5以上減少している。
→利用者数が減少した月の翌々月から３月以内に限り、１回につき所定単位数の100分の3に相当する単位数を加算可能</t>
    <rPh sb="0" eb="3">
      <t>カンセンショウ</t>
    </rPh>
    <rPh sb="6" eb="8">
      <t>サイガイ</t>
    </rPh>
    <rPh sb="9" eb="11">
      <t>ハッセイ</t>
    </rPh>
    <rPh sb="12" eb="14">
      <t>リユウ</t>
    </rPh>
    <rPh sb="17" eb="20">
      <t>リヨウシャ</t>
    </rPh>
    <rPh sb="21" eb="23">
      <t>ゲンショウ</t>
    </rPh>
    <rPh sb="24" eb="25">
      <t>ショウ</t>
    </rPh>
    <rPh sb="27" eb="29">
      <t>トウガイ</t>
    </rPh>
    <rPh sb="29" eb="30">
      <t>ツキ</t>
    </rPh>
    <rPh sb="31" eb="33">
      <t>リヨウ</t>
    </rPh>
    <rPh sb="33" eb="34">
      <t>シャ</t>
    </rPh>
    <rPh sb="34" eb="35">
      <t>スウ</t>
    </rPh>
    <rPh sb="36" eb="38">
      <t>ジッセキ</t>
    </rPh>
    <rPh sb="39" eb="41">
      <t>トウガイ</t>
    </rPh>
    <rPh sb="41" eb="42">
      <t>ツキ</t>
    </rPh>
    <rPh sb="43" eb="46">
      <t>ゼンネンド</t>
    </rPh>
    <rPh sb="50" eb="53">
      <t>ツキヘイキン</t>
    </rPh>
    <rPh sb="54" eb="56">
      <t>リヨウ</t>
    </rPh>
    <rPh sb="56" eb="57">
      <t>シャ</t>
    </rPh>
    <rPh sb="57" eb="58">
      <t>スウ</t>
    </rPh>
    <rPh sb="64" eb="65">
      <t>ブン</t>
    </rPh>
    <rPh sb="67" eb="69">
      <t>イジョウ</t>
    </rPh>
    <rPh sb="69" eb="71">
      <t>ゲンショウ</t>
    </rPh>
    <rPh sb="78" eb="80">
      <t>リヨウ</t>
    </rPh>
    <rPh sb="80" eb="81">
      <t>シャ</t>
    </rPh>
    <rPh sb="81" eb="82">
      <t>スウ</t>
    </rPh>
    <rPh sb="83" eb="85">
      <t>ゲンショウ</t>
    </rPh>
    <rPh sb="87" eb="88">
      <t>ツキ</t>
    </rPh>
    <rPh sb="89" eb="92">
      <t>ヨクヨクゲツ</t>
    </rPh>
    <rPh sb="95" eb="96">
      <t>ツキ</t>
    </rPh>
    <rPh sb="96" eb="98">
      <t>イナイ</t>
    </rPh>
    <rPh sb="99" eb="100">
      <t>カギ</t>
    </rPh>
    <rPh sb="103" eb="104">
      <t>カイ</t>
    </rPh>
    <rPh sb="107" eb="109">
      <t>ショテイ</t>
    </rPh>
    <rPh sb="109" eb="111">
      <t>タンイ</t>
    </rPh>
    <rPh sb="111" eb="112">
      <t>スウ</t>
    </rPh>
    <rPh sb="116" eb="117">
      <t>ブン</t>
    </rPh>
    <rPh sb="120" eb="122">
      <t>ソウトウ</t>
    </rPh>
    <rPh sb="124" eb="127">
      <t>タンイスウ</t>
    </rPh>
    <rPh sb="128" eb="130">
      <t>カサン</t>
    </rPh>
    <rPh sb="130" eb="132">
      <t>カノウ</t>
    </rPh>
    <phoneticPr fontId="6"/>
  </si>
  <si>
    <t>各月の利用者延数を記録した資料
前年度の１月あたりの平均利用延人員数</t>
    <rPh sb="0" eb="2">
      <t>カクツキ</t>
    </rPh>
    <rPh sb="3" eb="6">
      <t>リヨウシャ</t>
    </rPh>
    <rPh sb="6" eb="7">
      <t>ノ</t>
    </rPh>
    <rPh sb="7" eb="8">
      <t>スウ</t>
    </rPh>
    <rPh sb="9" eb="11">
      <t>キロク</t>
    </rPh>
    <rPh sb="13" eb="15">
      <t>シリョウ</t>
    </rPh>
    <rPh sb="16" eb="19">
      <t>ゼンネンド</t>
    </rPh>
    <rPh sb="21" eb="22">
      <t>ガツ</t>
    </rPh>
    <rPh sb="26" eb="28">
      <t>ヘイキン</t>
    </rPh>
    <rPh sb="28" eb="30">
      <t>リヨウ</t>
    </rPh>
    <rPh sb="30" eb="33">
      <t>ノベジンイン</t>
    </rPh>
    <rPh sb="33" eb="34">
      <t>スウ</t>
    </rPh>
    <phoneticPr fontId="6"/>
  </si>
  <si>
    <t>感染症または災害の発生を理由とする利用者の減少が生じ、減少月の利用延人員数がより小さい事業所規模別の報酬区分の利用延人員数と同等となっている。
→当該減少月の翌々月から当該より小さい事業所規模別の報酬区分を適用可能</t>
    <rPh sb="0" eb="3">
      <t>カンセンショウ</t>
    </rPh>
    <rPh sb="6" eb="8">
      <t>サイガイ</t>
    </rPh>
    <rPh sb="9" eb="11">
      <t>ハッセイ</t>
    </rPh>
    <rPh sb="12" eb="14">
      <t>リユウ</t>
    </rPh>
    <rPh sb="17" eb="20">
      <t>リヨウシャ</t>
    </rPh>
    <rPh sb="21" eb="23">
      <t>ゲンショウ</t>
    </rPh>
    <rPh sb="24" eb="25">
      <t>ショウ</t>
    </rPh>
    <rPh sb="27" eb="29">
      <t>ゲンショウ</t>
    </rPh>
    <rPh sb="29" eb="30">
      <t>ツキ</t>
    </rPh>
    <rPh sb="31" eb="33">
      <t>リヨウ</t>
    </rPh>
    <rPh sb="33" eb="34">
      <t>ノ</t>
    </rPh>
    <rPh sb="34" eb="36">
      <t>ジンイン</t>
    </rPh>
    <rPh sb="36" eb="37">
      <t>スウ</t>
    </rPh>
    <rPh sb="40" eb="41">
      <t>チイ</t>
    </rPh>
    <rPh sb="43" eb="46">
      <t>ジギョウショ</t>
    </rPh>
    <rPh sb="46" eb="49">
      <t>キボベツ</t>
    </rPh>
    <rPh sb="50" eb="52">
      <t>ホウシュウ</t>
    </rPh>
    <rPh sb="52" eb="54">
      <t>クブン</t>
    </rPh>
    <rPh sb="55" eb="57">
      <t>リヨウ</t>
    </rPh>
    <rPh sb="57" eb="58">
      <t>ノ</t>
    </rPh>
    <rPh sb="58" eb="60">
      <t>ジンイン</t>
    </rPh>
    <rPh sb="60" eb="61">
      <t>スウ</t>
    </rPh>
    <rPh sb="62" eb="64">
      <t>ドウトウ</t>
    </rPh>
    <rPh sb="73" eb="75">
      <t>トウガイ</t>
    </rPh>
    <rPh sb="75" eb="77">
      <t>ゲンショウ</t>
    </rPh>
    <rPh sb="77" eb="78">
      <t>ツキ</t>
    </rPh>
    <rPh sb="79" eb="81">
      <t>ヨクヨク</t>
    </rPh>
    <rPh sb="81" eb="82">
      <t>ゲツ</t>
    </rPh>
    <rPh sb="84" eb="86">
      <t>トウガイ</t>
    </rPh>
    <rPh sb="88" eb="89">
      <t>チイ</t>
    </rPh>
    <rPh sb="91" eb="94">
      <t>ジギョウショ</t>
    </rPh>
    <rPh sb="94" eb="97">
      <t>キボベツ</t>
    </rPh>
    <rPh sb="98" eb="100">
      <t>ホウシュウ</t>
    </rPh>
    <rPh sb="100" eb="102">
      <t>クブン</t>
    </rPh>
    <rPh sb="103" eb="105">
      <t>テキヨウ</t>
    </rPh>
    <rPh sb="105" eb="107">
      <t>カノウ</t>
    </rPh>
    <phoneticPr fontId="6"/>
  </si>
  <si>
    <t>８～９時間の前後に行う日常生活上の世話</t>
    <phoneticPr fontId="6"/>
  </si>
  <si>
    <t>８時間以上９時間未満のサービス提供</t>
    <rPh sb="1" eb="3">
      <t>ジカン</t>
    </rPh>
    <rPh sb="3" eb="5">
      <t>イジョウ</t>
    </rPh>
    <rPh sb="6" eb="8">
      <t>ジカン</t>
    </rPh>
    <rPh sb="8" eb="10">
      <t>ミマン</t>
    </rPh>
    <rPh sb="15" eb="17">
      <t>テイキョウ</t>
    </rPh>
    <phoneticPr fontId="6"/>
  </si>
  <si>
    <t>実施</t>
    <phoneticPr fontId="6"/>
  </si>
  <si>
    <t>９時間以上10時間未満</t>
    <phoneticPr fontId="6"/>
  </si>
  <si>
    <t>50単位</t>
    <phoneticPr fontId="6"/>
  </si>
  <si>
    <t>10時間以上11時間未満</t>
    <phoneticPr fontId="6"/>
  </si>
  <si>
    <t>100単位</t>
    <phoneticPr fontId="6"/>
  </si>
  <si>
    <t>11時間以上12時間未満</t>
    <phoneticPr fontId="6"/>
  </si>
  <si>
    <t>150単位</t>
    <phoneticPr fontId="6"/>
  </si>
  <si>
    <t>12時間以上13時間未満</t>
    <phoneticPr fontId="6"/>
  </si>
  <si>
    <t>200単位</t>
    <phoneticPr fontId="6"/>
  </si>
  <si>
    <t>13時間以上14時間未満</t>
    <phoneticPr fontId="6"/>
  </si>
  <si>
    <t>250単位</t>
    <phoneticPr fontId="6"/>
  </si>
  <si>
    <t>障害福祉制度の事業所が、要介護者へデイサービスを行う場合</t>
    <rPh sb="0" eb="2">
      <t>ショウガイ</t>
    </rPh>
    <rPh sb="1" eb="2">
      <t>ホショウ</t>
    </rPh>
    <rPh sb="2" eb="4">
      <t>フクシ</t>
    </rPh>
    <rPh sb="4" eb="6">
      <t>セイド</t>
    </rPh>
    <rPh sb="7" eb="9">
      <t>ジギョウ</t>
    </rPh>
    <rPh sb="9" eb="10">
      <t>ショ</t>
    </rPh>
    <rPh sb="12" eb="13">
      <t>ヨウ</t>
    </rPh>
    <rPh sb="13" eb="15">
      <t>カイゴ</t>
    </rPh>
    <rPh sb="15" eb="16">
      <t>シャ</t>
    </rPh>
    <rPh sb="24" eb="25">
      <t>オコナ</t>
    </rPh>
    <rPh sb="26" eb="28">
      <t>バアイ</t>
    </rPh>
    <phoneticPr fontId="6"/>
  </si>
  <si>
    <t>生活介護、自立訓練、児童発達支援、放課後等デイサービスの指定を受けた事業所</t>
    <rPh sb="0" eb="2">
      <t>セイカツ</t>
    </rPh>
    <rPh sb="2" eb="4">
      <t>カイゴ</t>
    </rPh>
    <rPh sb="5" eb="7">
      <t>ジリツ</t>
    </rPh>
    <rPh sb="7" eb="9">
      <t>クンレン</t>
    </rPh>
    <rPh sb="10" eb="12">
      <t>ジドウ</t>
    </rPh>
    <rPh sb="12" eb="14">
      <t>ハッタツ</t>
    </rPh>
    <rPh sb="14" eb="16">
      <t>シエン</t>
    </rPh>
    <rPh sb="17" eb="20">
      <t>ホウカゴ</t>
    </rPh>
    <rPh sb="20" eb="21">
      <t>トウ</t>
    </rPh>
    <rPh sb="28" eb="30">
      <t>シテイ</t>
    </rPh>
    <rPh sb="31" eb="32">
      <t>ウ</t>
    </rPh>
    <rPh sb="34" eb="37">
      <t>ジギョウショ</t>
    </rPh>
    <phoneticPr fontId="6"/>
  </si>
  <si>
    <t>本来的な介護保険事業所の基準を満たしていないため、本来報酬単価と区分</t>
    <rPh sb="0" eb="2">
      <t>ホンライ</t>
    </rPh>
    <rPh sb="2" eb="3">
      <t>テキ</t>
    </rPh>
    <rPh sb="4" eb="6">
      <t>カイゴ</t>
    </rPh>
    <rPh sb="6" eb="8">
      <t>ホケン</t>
    </rPh>
    <rPh sb="8" eb="10">
      <t>ジギョウ</t>
    </rPh>
    <rPh sb="10" eb="11">
      <t>ショ</t>
    </rPh>
    <rPh sb="12" eb="14">
      <t>キジュン</t>
    </rPh>
    <rPh sb="15" eb="16">
      <t>ミ</t>
    </rPh>
    <rPh sb="25" eb="27">
      <t>ホンライ</t>
    </rPh>
    <rPh sb="27" eb="29">
      <t>ホウシュウ</t>
    </rPh>
    <rPh sb="29" eb="31">
      <t>タンカ</t>
    </rPh>
    <rPh sb="32" eb="34">
      <t>クブン</t>
    </rPh>
    <phoneticPr fontId="6"/>
  </si>
  <si>
    <t>生活相談員配置等加算
【+13単位/日】</t>
    <rPh sb="2" eb="5">
      <t>ソウダンイン</t>
    </rPh>
    <rPh sb="5" eb="7">
      <t>ハイチ</t>
    </rPh>
    <rPh sb="7" eb="8">
      <t>トウ</t>
    </rPh>
    <rPh sb="18" eb="19">
      <t>ニチ</t>
    </rPh>
    <phoneticPr fontId="5"/>
  </si>
  <si>
    <t>共生型通所介護を行う時間帯を通じて生活相談員を配置した日</t>
    <rPh sb="0" eb="2">
      <t>キョウセイ</t>
    </rPh>
    <rPh sb="2" eb="3">
      <t>ガタ</t>
    </rPh>
    <rPh sb="3" eb="5">
      <t>ツウショ</t>
    </rPh>
    <rPh sb="5" eb="7">
      <t>カイゴ</t>
    </rPh>
    <rPh sb="8" eb="9">
      <t>オコナ</t>
    </rPh>
    <rPh sb="10" eb="13">
      <t>ジカンタイ</t>
    </rPh>
    <rPh sb="14" eb="15">
      <t>ツウ</t>
    </rPh>
    <rPh sb="17" eb="19">
      <t>セイカツ</t>
    </rPh>
    <rPh sb="19" eb="22">
      <t>ソウダンイン</t>
    </rPh>
    <rPh sb="23" eb="25">
      <t>ハイチ</t>
    </rPh>
    <rPh sb="27" eb="28">
      <t>ヒ</t>
    </rPh>
    <phoneticPr fontId="6"/>
  </si>
  <si>
    <t>地域に貢献する活動（地域交流の場の提供、認知症カフェ等）を実施</t>
    <rPh sb="0" eb="2">
      <t>チイキ</t>
    </rPh>
    <rPh sb="3" eb="5">
      <t>コウケン</t>
    </rPh>
    <rPh sb="7" eb="9">
      <t>カツドウ</t>
    </rPh>
    <rPh sb="10" eb="12">
      <t>チイキ</t>
    </rPh>
    <rPh sb="12" eb="14">
      <t>コウリュウ</t>
    </rPh>
    <rPh sb="15" eb="16">
      <t>バ</t>
    </rPh>
    <rPh sb="17" eb="19">
      <t>テイキョウ</t>
    </rPh>
    <rPh sb="20" eb="22">
      <t>ニンチ</t>
    </rPh>
    <rPh sb="22" eb="23">
      <t>ショウ</t>
    </rPh>
    <rPh sb="26" eb="27">
      <t>トウ</t>
    </rPh>
    <rPh sb="29" eb="31">
      <t>ジッシ</t>
    </rPh>
    <phoneticPr fontId="6"/>
  </si>
  <si>
    <t>中山間地域等に居住する者へのサービス提供加算
【+5/100】</t>
    <rPh sb="0" eb="1">
      <t>チュウ</t>
    </rPh>
    <rPh sb="1" eb="2">
      <t>サン</t>
    </rPh>
    <rPh sb="2" eb="3">
      <t>カン</t>
    </rPh>
    <rPh sb="3" eb="6">
      <t>チイキトウ</t>
    </rPh>
    <rPh sb="7" eb="9">
      <t>キョジュウ</t>
    </rPh>
    <rPh sb="11" eb="12">
      <t>モノ</t>
    </rPh>
    <rPh sb="18" eb="20">
      <t>テイキョウ</t>
    </rPh>
    <rPh sb="20" eb="22">
      <t>カサン</t>
    </rPh>
    <phoneticPr fontId="6"/>
  </si>
  <si>
    <t>厚生労働大臣の定める地域</t>
    <rPh sb="0" eb="2">
      <t>コウセイ</t>
    </rPh>
    <rPh sb="2" eb="4">
      <t>ロウドウ</t>
    </rPh>
    <rPh sb="4" eb="6">
      <t>ダイジン</t>
    </rPh>
    <rPh sb="7" eb="8">
      <t>サダ</t>
    </rPh>
    <rPh sb="10" eb="12">
      <t>チイキ</t>
    </rPh>
    <phoneticPr fontId="6"/>
  </si>
  <si>
    <t>入浴介助加算（Ⅰ）</t>
    <rPh sb="2" eb="4">
      <t>カイジョ</t>
    </rPh>
    <rPh sb="4" eb="6">
      <t>カサン</t>
    </rPh>
    <phoneticPr fontId="6"/>
  </si>
  <si>
    <t>入浴介助を適切に行うことのできる人員および設備</t>
    <phoneticPr fontId="6"/>
  </si>
  <si>
    <t>満たす</t>
  </si>
  <si>
    <t>【+40単位/日】</t>
    <rPh sb="4" eb="6">
      <t>タンイ</t>
    </rPh>
    <rPh sb="7" eb="8">
      <t>ニチ</t>
    </rPh>
    <phoneticPr fontId="6"/>
  </si>
  <si>
    <t>通所計画上の位置づけ</t>
  </si>
  <si>
    <t>あり</t>
  </si>
  <si>
    <t>入浴介助の実施</t>
  </si>
  <si>
    <t>実施</t>
  </si>
  <si>
    <t>入浴介助に関わる職員に対し、入浴介助に関する研修を実施</t>
    <rPh sb="0" eb="2">
      <t>ニュウヨク</t>
    </rPh>
    <rPh sb="2" eb="4">
      <t>カイジョ</t>
    </rPh>
    <rPh sb="5" eb="6">
      <t>カカ</t>
    </rPh>
    <rPh sb="8" eb="10">
      <t>ショクイン</t>
    </rPh>
    <rPh sb="11" eb="12">
      <t>タイ</t>
    </rPh>
    <rPh sb="14" eb="18">
      <t>ニュウヨクカイジョ</t>
    </rPh>
    <rPh sb="19" eb="20">
      <t>カン</t>
    </rPh>
    <rPh sb="22" eb="24">
      <t>ケンシュウ</t>
    </rPh>
    <rPh sb="25" eb="27">
      <t>ジッシ</t>
    </rPh>
    <phoneticPr fontId="6"/>
  </si>
  <si>
    <t>研修記録</t>
    <rPh sb="0" eb="4">
      <t>ケンシュウキロク</t>
    </rPh>
    <phoneticPr fontId="6"/>
  </si>
  <si>
    <t>入浴介助加算（Ⅱ）</t>
    <rPh sb="2" eb="4">
      <t>カイジョ</t>
    </rPh>
    <rPh sb="4" eb="6">
      <t>カサン</t>
    </rPh>
    <phoneticPr fontId="6"/>
  </si>
  <si>
    <t>【+55単位/日】</t>
    <rPh sb="4" eb="6">
      <t>タンイ</t>
    </rPh>
    <rPh sb="7" eb="8">
      <t>ニチ</t>
    </rPh>
    <phoneticPr fontId="6"/>
  </si>
  <si>
    <t>次のいずれにも適合している</t>
    <rPh sb="0" eb="1">
      <t>ツギ</t>
    </rPh>
    <rPh sb="7" eb="9">
      <t>テキゴウ</t>
    </rPh>
    <phoneticPr fontId="6"/>
  </si>
  <si>
    <t>医師、理学療法士、作業療法士、介護福祉士、介護支援専門員または利用者の動作および浴室の環境の評価を行うことができる福祉用具専門相談員、機能訓練指導員、地域包括支援センターの職員その他住宅改修に関する専門的知識および経験を有する者が、利用者の居宅を訪問し、利用者の状態をふまえ、浴室における当該利用者の動作および浴室の環境を評価し、指定通所介護事業所に情報提供や情報共有、浴室の環境整備に助言等をしている
ただし、医師等の指示の下、介護職員が利用者の居宅を訪問し、情報通信機器等を活用して把握した浴室における利用者の動作および浴室の環境を踏まえ、医師等が評価・助言を行っても差し支えない</t>
    <rPh sb="0" eb="2">
      <t>イシ</t>
    </rPh>
    <rPh sb="3" eb="5">
      <t>リガク</t>
    </rPh>
    <rPh sb="5" eb="8">
      <t>リョウホウシ</t>
    </rPh>
    <rPh sb="9" eb="11">
      <t>サギョウ</t>
    </rPh>
    <rPh sb="11" eb="14">
      <t>リョウホウシ</t>
    </rPh>
    <rPh sb="15" eb="17">
      <t>カイゴ</t>
    </rPh>
    <rPh sb="17" eb="20">
      <t>フクシシ</t>
    </rPh>
    <rPh sb="21" eb="23">
      <t>カイゴ</t>
    </rPh>
    <rPh sb="23" eb="25">
      <t>シエン</t>
    </rPh>
    <rPh sb="25" eb="28">
      <t>センモンイン</t>
    </rPh>
    <rPh sb="31" eb="34">
      <t>リヨウシャ</t>
    </rPh>
    <rPh sb="35" eb="37">
      <t>ドウサ</t>
    </rPh>
    <rPh sb="40" eb="42">
      <t>ヨクシツ</t>
    </rPh>
    <rPh sb="43" eb="45">
      <t>カンキョウ</t>
    </rPh>
    <rPh sb="46" eb="48">
      <t>ヒョウカ</t>
    </rPh>
    <rPh sb="61" eb="63">
      <t>センモン</t>
    </rPh>
    <rPh sb="63" eb="66">
      <t>ソウダンイン</t>
    </rPh>
    <rPh sb="67" eb="74">
      <t>キノウクンレンシドウイン</t>
    </rPh>
    <rPh sb="116" eb="119">
      <t>リヨウシャ</t>
    </rPh>
    <rPh sb="120" eb="122">
      <t>キョタク</t>
    </rPh>
    <rPh sb="123" eb="125">
      <t>ホウモン</t>
    </rPh>
    <rPh sb="127" eb="130">
      <t>リヨウシャ</t>
    </rPh>
    <rPh sb="131" eb="133">
      <t>ジョウタイ</t>
    </rPh>
    <rPh sb="138" eb="140">
      <t>ヨクシツ</t>
    </rPh>
    <rPh sb="141" eb="143">
      <t>トウガイ</t>
    </rPh>
    <rPh sb="143" eb="146">
      <t>リヨウシャ</t>
    </rPh>
    <rPh sb="147" eb="149">
      <t>ドウサ</t>
    </rPh>
    <rPh sb="152" eb="154">
      <t>ヨクシツ</t>
    </rPh>
    <rPh sb="155" eb="157">
      <t>カンキョウ</t>
    </rPh>
    <rPh sb="158" eb="160">
      <t>ヒョウカ</t>
    </rPh>
    <rPh sb="165" eb="167">
      <t>シテイ</t>
    </rPh>
    <rPh sb="167" eb="169">
      <t>ツウショ</t>
    </rPh>
    <rPh sb="169" eb="171">
      <t>カイゴ</t>
    </rPh>
    <rPh sb="171" eb="173">
      <t>ジギョウ</t>
    </rPh>
    <rPh sb="173" eb="174">
      <t>ショ</t>
    </rPh>
    <rPh sb="175" eb="177">
      <t>ジョウホウ</t>
    </rPh>
    <rPh sb="177" eb="179">
      <t>テイキョウ</t>
    </rPh>
    <rPh sb="180" eb="182">
      <t>ジョウホウ</t>
    </rPh>
    <rPh sb="182" eb="184">
      <t>キョウユウ</t>
    </rPh>
    <rPh sb="185" eb="187">
      <t>ヨクシツ</t>
    </rPh>
    <rPh sb="188" eb="190">
      <t>カンキョウ</t>
    </rPh>
    <rPh sb="190" eb="192">
      <t>セイビ</t>
    </rPh>
    <rPh sb="193" eb="195">
      <t>ジョゲン</t>
    </rPh>
    <rPh sb="195" eb="196">
      <t>トウ</t>
    </rPh>
    <rPh sb="206" eb="208">
      <t>イシ</t>
    </rPh>
    <rPh sb="208" eb="209">
      <t>トウ</t>
    </rPh>
    <rPh sb="231" eb="233">
      <t>ジョウホウ</t>
    </rPh>
    <rPh sb="233" eb="235">
      <t>ツウシン</t>
    </rPh>
    <rPh sb="235" eb="237">
      <t>キキ</t>
    </rPh>
    <rPh sb="237" eb="238">
      <t>トウ</t>
    </rPh>
    <rPh sb="282" eb="283">
      <t>オコナ</t>
    </rPh>
    <phoneticPr fontId="6"/>
  </si>
  <si>
    <t>個別入浴計画
（個別の入浴計画に相当する内容を通所介護計画の中に記載する場合は、個別の入浴計画に代えることができる。）</t>
    <rPh sb="0" eb="2">
      <t>コベツ</t>
    </rPh>
    <rPh sb="2" eb="4">
      <t>ニュウヨク</t>
    </rPh>
    <rPh sb="4" eb="6">
      <t>ケイカク</t>
    </rPh>
    <rPh sb="8" eb="10">
      <t>コベツ</t>
    </rPh>
    <rPh sb="11" eb="13">
      <t>ニュウヨク</t>
    </rPh>
    <rPh sb="13" eb="15">
      <t>ケイカク</t>
    </rPh>
    <rPh sb="16" eb="18">
      <t>ソウトウ</t>
    </rPh>
    <rPh sb="20" eb="22">
      <t>ナイヨウ</t>
    </rPh>
    <rPh sb="23" eb="25">
      <t>ツウショ</t>
    </rPh>
    <rPh sb="25" eb="27">
      <t>カイゴ</t>
    </rPh>
    <rPh sb="27" eb="29">
      <t>ケイカク</t>
    </rPh>
    <rPh sb="30" eb="31">
      <t>ナカ</t>
    </rPh>
    <rPh sb="32" eb="34">
      <t>キサイ</t>
    </rPh>
    <rPh sb="36" eb="38">
      <t>バアイ</t>
    </rPh>
    <rPh sb="40" eb="42">
      <t>コベツ</t>
    </rPh>
    <rPh sb="43" eb="45">
      <t>ニュウヨク</t>
    </rPh>
    <rPh sb="45" eb="47">
      <t>ケイカク</t>
    </rPh>
    <rPh sb="48" eb="49">
      <t>カ</t>
    </rPh>
    <phoneticPr fontId="6"/>
  </si>
  <si>
    <t>事業所の機能訓練指導員、看護職員、生活相談員等が共同して、利用者の居宅を訪問し評価した者との連携の下で、利用者の身体の状況や利用者の居宅の浴室の環境等を踏まえた個別の入浴計画を作成</t>
    <rPh sb="0" eb="3">
      <t>ジギョウショ</t>
    </rPh>
    <rPh sb="4" eb="6">
      <t>キノウ</t>
    </rPh>
    <rPh sb="6" eb="8">
      <t>クンレン</t>
    </rPh>
    <rPh sb="8" eb="11">
      <t>シドウイン</t>
    </rPh>
    <rPh sb="12" eb="14">
      <t>カンゴ</t>
    </rPh>
    <rPh sb="14" eb="16">
      <t>ショクイン</t>
    </rPh>
    <rPh sb="17" eb="19">
      <t>セイカツ</t>
    </rPh>
    <rPh sb="19" eb="22">
      <t>ソウダンイン</t>
    </rPh>
    <rPh sb="22" eb="23">
      <t>トウ</t>
    </rPh>
    <rPh sb="24" eb="26">
      <t>キョウドウ</t>
    </rPh>
    <rPh sb="29" eb="32">
      <t>リヨウシャ</t>
    </rPh>
    <rPh sb="33" eb="35">
      <t>キョタク</t>
    </rPh>
    <rPh sb="36" eb="38">
      <t>ホウモン</t>
    </rPh>
    <rPh sb="39" eb="41">
      <t>ヒョウカ</t>
    </rPh>
    <rPh sb="43" eb="44">
      <t>モノ</t>
    </rPh>
    <rPh sb="46" eb="48">
      <t>レンケイ</t>
    </rPh>
    <rPh sb="49" eb="50">
      <t>モト</t>
    </rPh>
    <rPh sb="52" eb="55">
      <t>リヨウシャ</t>
    </rPh>
    <rPh sb="56" eb="58">
      <t>シンタイ</t>
    </rPh>
    <rPh sb="59" eb="61">
      <t>ジョウキョウ</t>
    </rPh>
    <rPh sb="62" eb="65">
      <t>リヨウシャ</t>
    </rPh>
    <rPh sb="66" eb="68">
      <t>キョタク</t>
    </rPh>
    <rPh sb="69" eb="71">
      <t>ヨクシツ</t>
    </rPh>
    <rPh sb="72" eb="74">
      <t>カンキョウ</t>
    </rPh>
    <rPh sb="74" eb="75">
      <t>トウ</t>
    </rPh>
    <rPh sb="76" eb="77">
      <t>フ</t>
    </rPh>
    <rPh sb="80" eb="82">
      <t>コベツ</t>
    </rPh>
    <rPh sb="83" eb="85">
      <t>ニュウヨク</t>
    </rPh>
    <rPh sb="85" eb="87">
      <t>ケイカク</t>
    </rPh>
    <rPh sb="88" eb="90">
      <t>サクセイ</t>
    </rPh>
    <phoneticPr fontId="6"/>
  </si>
  <si>
    <t>個別の入浴計画に基づき、個浴その他の利用者の居宅の状況に近い環境で、入浴介助を実施</t>
    <rPh sb="0" eb="2">
      <t>コベツ</t>
    </rPh>
    <rPh sb="3" eb="5">
      <t>ニュウヨク</t>
    </rPh>
    <rPh sb="5" eb="7">
      <t>ケイカク</t>
    </rPh>
    <rPh sb="8" eb="9">
      <t>モト</t>
    </rPh>
    <rPh sb="12" eb="14">
      <t>コヨク</t>
    </rPh>
    <rPh sb="16" eb="17">
      <t>ホカ</t>
    </rPh>
    <rPh sb="18" eb="21">
      <t>リヨウシャ</t>
    </rPh>
    <rPh sb="22" eb="24">
      <t>キョタク</t>
    </rPh>
    <rPh sb="25" eb="27">
      <t>ジョウキョウ</t>
    </rPh>
    <rPh sb="28" eb="29">
      <t>チカ</t>
    </rPh>
    <rPh sb="30" eb="32">
      <t>カンキョウ</t>
    </rPh>
    <rPh sb="34" eb="36">
      <t>ニュウヨク</t>
    </rPh>
    <rPh sb="36" eb="38">
      <t>カイジョ</t>
    </rPh>
    <rPh sb="39" eb="41">
      <t>ジッシ</t>
    </rPh>
    <phoneticPr fontId="6"/>
  </si>
  <si>
    <t>中重度者ケア体制加算
【+45単位/日】</t>
    <rPh sb="0" eb="1">
      <t>チュウ</t>
    </rPh>
    <rPh sb="1" eb="3">
      <t>ジュウド</t>
    </rPh>
    <rPh sb="3" eb="4">
      <t>シャ</t>
    </rPh>
    <rPh sb="6" eb="8">
      <t>タイセイ</t>
    </rPh>
    <rPh sb="8" eb="10">
      <t>カサン</t>
    </rPh>
    <phoneticPr fontId="6"/>
  </si>
  <si>
    <t>基準上の看護職員または介護職員の員数に加え、看護職員または介護職員を常勤換算方法で２以上確保</t>
    <rPh sb="0" eb="2">
      <t>キジュン</t>
    </rPh>
    <rPh sb="2" eb="3">
      <t>ジョウ</t>
    </rPh>
    <rPh sb="4" eb="6">
      <t>カンゴ</t>
    </rPh>
    <rPh sb="6" eb="8">
      <t>ショクイン</t>
    </rPh>
    <rPh sb="11" eb="13">
      <t>カイゴ</t>
    </rPh>
    <rPh sb="13" eb="15">
      <t>ショクイン</t>
    </rPh>
    <rPh sb="16" eb="18">
      <t>インスウ</t>
    </rPh>
    <rPh sb="19" eb="20">
      <t>クワ</t>
    </rPh>
    <rPh sb="22" eb="24">
      <t>カンゴ</t>
    </rPh>
    <rPh sb="24" eb="26">
      <t>ショクイン</t>
    </rPh>
    <rPh sb="29" eb="31">
      <t>カイゴ</t>
    </rPh>
    <rPh sb="31" eb="33">
      <t>ショクイン</t>
    </rPh>
    <rPh sb="34" eb="36">
      <t>ジョウキン</t>
    </rPh>
    <rPh sb="36" eb="38">
      <t>カンサン</t>
    </rPh>
    <rPh sb="38" eb="40">
      <t>ホウホウ</t>
    </rPh>
    <rPh sb="42" eb="44">
      <t>イジョウ</t>
    </rPh>
    <rPh sb="44" eb="46">
      <t>カクホ</t>
    </rPh>
    <phoneticPr fontId="6"/>
  </si>
  <si>
    <t>配置</t>
    <rPh sb="0" eb="2">
      <t>ハイチ</t>
    </rPh>
    <phoneticPr fontId="6"/>
  </si>
  <si>
    <t>勤務実績表</t>
    <rPh sb="0" eb="2">
      <t>キンム</t>
    </rPh>
    <rPh sb="2" eb="4">
      <t>ジッセキ</t>
    </rPh>
    <rPh sb="4" eb="5">
      <t>ヒョウ</t>
    </rPh>
    <phoneticPr fontId="6"/>
  </si>
  <si>
    <t>前年度または算定日が属する月の前３月間の利用者の総数のうち、要介護状態区分が要介護３、要介護４または要介護５である者の占める割合が100分の30以上</t>
    <rPh sb="0" eb="3">
      <t>ゼンネンド</t>
    </rPh>
    <rPh sb="6" eb="8">
      <t>サンテイ</t>
    </rPh>
    <rPh sb="8" eb="9">
      <t>ビ</t>
    </rPh>
    <rPh sb="10" eb="11">
      <t>ゾク</t>
    </rPh>
    <rPh sb="13" eb="14">
      <t>ツキ</t>
    </rPh>
    <rPh sb="15" eb="16">
      <t>マエ</t>
    </rPh>
    <rPh sb="17" eb="18">
      <t>ツキ</t>
    </rPh>
    <rPh sb="18" eb="19">
      <t>カン</t>
    </rPh>
    <rPh sb="20" eb="23">
      <t>リヨウシャ</t>
    </rPh>
    <rPh sb="24" eb="26">
      <t>ソウスウ</t>
    </rPh>
    <rPh sb="30" eb="33">
      <t>ヨウカイゴ</t>
    </rPh>
    <rPh sb="33" eb="35">
      <t>ジョウタイ</t>
    </rPh>
    <rPh sb="35" eb="37">
      <t>クブン</t>
    </rPh>
    <rPh sb="38" eb="41">
      <t>ヨウカイゴ</t>
    </rPh>
    <rPh sb="43" eb="46">
      <t>ヨウカイゴ</t>
    </rPh>
    <rPh sb="50" eb="53">
      <t>ヨウカイゴ</t>
    </rPh>
    <rPh sb="57" eb="58">
      <t>モノ</t>
    </rPh>
    <rPh sb="59" eb="60">
      <t>シ</t>
    </rPh>
    <rPh sb="62" eb="64">
      <t>ワリアイ</t>
    </rPh>
    <rPh sb="68" eb="69">
      <t>ブン</t>
    </rPh>
    <rPh sb="72" eb="74">
      <t>イジョウ</t>
    </rPh>
    <phoneticPr fontId="6"/>
  </si>
  <si>
    <t>満たす</t>
    <phoneticPr fontId="6"/>
  </si>
  <si>
    <t>利用者受け入れの実績</t>
    <rPh sb="0" eb="3">
      <t>リヨウシャ</t>
    </rPh>
    <rPh sb="3" eb="4">
      <t>ウ</t>
    </rPh>
    <rPh sb="5" eb="6">
      <t>イ</t>
    </rPh>
    <rPh sb="8" eb="10">
      <t>ジッセキ</t>
    </rPh>
    <phoneticPr fontId="6"/>
  </si>
  <si>
    <t>サービス提供時間帯を通じて、専ら当該指定通所介護の提供に当たる看護職員を１名以上配置</t>
    <rPh sb="4" eb="6">
      <t>テイキョウ</t>
    </rPh>
    <rPh sb="6" eb="9">
      <t>ジカンタイ</t>
    </rPh>
    <rPh sb="10" eb="11">
      <t>ツウ</t>
    </rPh>
    <rPh sb="14" eb="15">
      <t>モッパ</t>
    </rPh>
    <rPh sb="16" eb="18">
      <t>トウガイ</t>
    </rPh>
    <rPh sb="18" eb="20">
      <t>シテイ</t>
    </rPh>
    <rPh sb="20" eb="24">
      <t>デイ</t>
    </rPh>
    <rPh sb="25" eb="27">
      <t>テイキョウ</t>
    </rPh>
    <rPh sb="28" eb="29">
      <t>ア</t>
    </rPh>
    <rPh sb="31" eb="33">
      <t>カンゴ</t>
    </rPh>
    <rPh sb="33" eb="35">
      <t>ショクイン</t>
    </rPh>
    <rPh sb="37" eb="40">
      <t>メイイジョウ</t>
    </rPh>
    <rPh sb="40" eb="42">
      <t>ハイチ</t>
    </rPh>
    <phoneticPr fontId="6"/>
  </si>
  <si>
    <t>生活機能向上連携加算（Ⅰ） 
【+100単位/月】
※個別機能訓練加算を算定している場合は算定不可</t>
    <rPh sb="45" eb="47">
      <t>サンテイ</t>
    </rPh>
    <rPh sb="47" eb="49">
      <t>フカ</t>
    </rPh>
    <phoneticPr fontId="6"/>
  </si>
  <si>
    <t>訪問リハビリテーションもしくは通所リハビリテーションを実施している事業所またはリハビリテーションを実施する医療提供施設（許可病床数200床未満または当該病院を中心に半径四キロ以内に診療所がないものに限る）のＰＴ・ＯＴ・ＳＴ・医師（理学療法士等）が、通所介護事業所を訪問</t>
    <rPh sb="74" eb="76">
      <t>トウガイ</t>
    </rPh>
    <rPh sb="76" eb="78">
      <t>ビョウイン</t>
    </rPh>
    <rPh sb="79" eb="81">
      <t>チュウシン</t>
    </rPh>
    <rPh sb="82" eb="84">
      <t>ハンケイ</t>
    </rPh>
    <rPh sb="84" eb="85">
      <t>４</t>
    </rPh>
    <rPh sb="87" eb="89">
      <t>イナイ</t>
    </rPh>
    <rPh sb="90" eb="93">
      <t>シンリョウジョ</t>
    </rPh>
    <rPh sb="99" eb="100">
      <t>カギ</t>
    </rPh>
    <rPh sb="115" eb="117">
      <t>リガク</t>
    </rPh>
    <rPh sb="117" eb="120">
      <t>リョウホウシ</t>
    </rPh>
    <rPh sb="120" eb="121">
      <t>トウ</t>
    </rPh>
    <rPh sb="124" eb="126">
      <t>ツウショ</t>
    </rPh>
    <rPh sb="126" eb="128">
      <t>カイゴ</t>
    </rPh>
    <rPh sb="128" eb="131">
      <t>ジギョウショ</t>
    </rPh>
    <rPh sb="132" eb="134">
      <t>ホウモン</t>
    </rPh>
    <phoneticPr fontId="6"/>
  </si>
  <si>
    <t>※３月に１回を限度
※生活機能向上連携加算（Ⅱ）との併算不可</t>
    <rPh sb="2" eb="3">
      <t>ツキ</t>
    </rPh>
    <rPh sb="5" eb="6">
      <t>カイ</t>
    </rPh>
    <rPh sb="7" eb="9">
      <t>ゲンド</t>
    </rPh>
    <rPh sb="11" eb="13">
      <t>セイカツ</t>
    </rPh>
    <rPh sb="13" eb="15">
      <t>キノウ</t>
    </rPh>
    <rPh sb="15" eb="17">
      <t>コウジョウ</t>
    </rPh>
    <rPh sb="17" eb="19">
      <t>レンケイ</t>
    </rPh>
    <rPh sb="19" eb="21">
      <t>カサン</t>
    </rPh>
    <rPh sb="26" eb="27">
      <t>ヘイ</t>
    </rPh>
    <rPh sb="27" eb="28">
      <t>サン</t>
    </rPh>
    <rPh sb="28" eb="30">
      <t>フカ</t>
    </rPh>
    <phoneticPr fontId="6"/>
  </si>
  <si>
    <t>理学療法士等と通所介護事業所の機能訓練指導員等が共同して、アセスメント、利用者の身体の状況等の評価および個別機能訓練計画を作成
※その際、理学療法士等は、機能訓練指導員等に対し、日常生活の留意点、介護の工夫等に関する助言を行うこと</t>
    <rPh sb="0" eb="2">
      <t>リガク</t>
    </rPh>
    <rPh sb="7" eb="9">
      <t>ツウショ</t>
    </rPh>
    <rPh sb="9" eb="11">
      <t>カイゴ</t>
    </rPh>
    <rPh sb="11" eb="14">
      <t>ジギョウショ</t>
    </rPh>
    <rPh sb="15" eb="17">
      <t>キノウ</t>
    </rPh>
    <rPh sb="17" eb="19">
      <t>クンレン</t>
    </rPh>
    <rPh sb="19" eb="22">
      <t>シドウイン</t>
    </rPh>
    <rPh sb="22" eb="23">
      <t>トウ</t>
    </rPh>
    <rPh sb="36" eb="39">
      <t>リヨウシャ</t>
    </rPh>
    <rPh sb="40" eb="42">
      <t>シンタイ</t>
    </rPh>
    <rPh sb="43" eb="45">
      <t>ジョウキョウ</t>
    </rPh>
    <rPh sb="45" eb="46">
      <t>トウ</t>
    </rPh>
    <rPh sb="47" eb="49">
      <t>ヒョウカ</t>
    </rPh>
    <rPh sb="52" eb="54">
      <t>コベツ</t>
    </rPh>
    <rPh sb="54" eb="56">
      <t>キノウ</t>
    </rPh>
    <rPh sb="56" eb="58">
      <t>クンレン</t>
    </rPh>
    <rPh sb="58" eb="60">
      <t>ケイカク</t>
    </rPh>
    <rPh sb="61" eb="63">
      <t>サクセイ</t>
    </rPh>
    <rPh sb="67" eb="68">
      <t>サイ</t>
    </rPh>
    <rPh sb="69" eb="71">
      <t>リガク</t>
    </rPh>
    <rPh sb="71" eb="74">
      <t>リョウホウシ</t>
    </rPh>
    <rPh sb="74" eb="75">
      <t>トウ</t>
    </rPh>
    <rPh sb="77" eb="79">
      <t>キノウ</t>
    </rPh>
    <rPh sb="79" eb="81">
      <t>クンレン</t>
    </rPh>
    <rPh sb="81" eb="84">
      <t>シドウイン</t>
    </rPh>
    <rPh sb="84" eb="85">
      <t>トウ</t>
    </rPh>
    <rPh sb="86" eb="87">
      <t>タイ</t>
    </rPh>
    <rPh sb="89" eb="91">
      <t>ニチジョウ</t>
    </rPh>
    <rPh sb="91" eb="93">
      <t>セイカツ</t>
    </rPh>
    <rPh sb="94" eb="97">
      <t>リュウイテン</t>
    </rPh>
    <rPh sb="98" eb="100">
      <t>カイゴ</t>
    </rPh>
    <rPh sb="101" eb="103">
      <t>クフウ</t>
    </rPh>
    <rPh sb="103" eb="104">
      <t>トウ</t>
    </rPh>
    <rPh sb="105" eb="106">
      <t>カン</t>
    </rPh>
    <rPh sb="108" eb="110">
      <t>ジョゲン</t>
    </rPh>
    <rPh sb="111" eb="112">
      <t>オコナ</t>
    </rPh>
    <phoneticPr fontId="5"/>
  </si>
  <si>
    <t>個別機能訓練計画の作成に当たり、理学療法士等が当該利用者のＡＤＬおよびＩＡＤＬに関する状況について、医療提供施設の場において把握、または、通所介護事業所の機能訓練指導員等と連携してＩＣＴを活用した動画やテレビ電話を用いて把握した上で、通所介護事業所の機能訓練指導員等に助言を行うこと</t>
    <rPh sb="0" eb="2">
      <t>コベツ</t>
    </rPh>
    <rPh sb="2" eb="4">
      <t>キノウ</t>
    </rPh>
    <rPh sb="4" eb="6">
      <t>クンレン</t>
    </rPh>
    <rPh sb="6" eb="8">
      <t>ケイカク</t>
    </rPh>
    <rPh sb="9" eb="11">
      <t>サクセイ</t>
    </rPh>
    <rPh sb="12" eb="13">
      <t>ア</t>
    </rPh>
    <rPh sb="16" eb="18">
      <t>リガク</t>
    </rPh>
    <rPh sb="18" eb="21">
      <t>リョウホウシ</t>
    </rPh>
    <rPh sb="21" eb="22">
      <t>トウ</t>
    </rPh>
    <rPh sb="23" eb="25">
      <t>トウガイ</t>
    </rPh>
    <rPh sb="25" eb="28">
      <t>リヨウシャ</t>
    </rPh>
    <rPh sb="40" eb="41">
      <t>カン</t>
    </rPh>
    <rPh sb="43" eb="45">
      <t>ジョウキョウ</t>
    </rPh>
    <rPh sb="50" eb="52">
      <t>イリョウ</t>
    </rPh>
    <rPh sb="52" eb="54">
      <t>テイキョウ</t>
    </rPh>
    <rPh sb="54" eb="56">
      <t>シセツ</t>
    </rPh>
    <rPh sb="57" eb="58">
      <t>バ</t>
    </rPh>
    <rPh sb="62" eb="64">
      <t>ハアク</t>
    </rPh>
    <rPh sb="69" eb="71">
      <t>ツウショ</t>
    </rPh>
    <rPh sb="71" eb="73">
      <t>カイゴ</t>
    </rPh>
    <rPh sb="73" eb="76">
      <t>ジギョウショ</t>
    </rPh>
    <rPh sb="77" eb="79">
      <t>キノウ</t>
    </rPh>
    <rPh sb="79" eb="81">
      <t>クンレン</t>
    </rPh>
    <rPh sb="81" eb="84">
      <t>シドウイン</t>
    </rPh>
    <rPh sb="84" eb="85">
      <t>トウ</t>
    </rPh>
    <rPh sb="86" eb="88">
      <t>レンケイ</t>
    </rPh>
    <rPh sb="94" eb="96">
      <t>カツヨウ</t>
    </rPh>
    <rPh sb="98" eb="100">
      <t>ドウガ</t>
    </rPh>
    <rPh sb="104" eb="106">
      <t>デンワ</t>
    </rPh>
    <rPh sb="107" eb="108">
      <t>モチ</t>
    </rPh>
    <rPh sb="110" eb="112">
      <t>ハアク</t>
    </rPh>
    <rPh sb="114" eb="115">
      <t>ウエ</t>
    </rPh>
    <rPh sb="117" eb="119">
      <t>ツウショ</t>
    </rPh>
    <rPh sb="119" eb="121">
      <t>カイゴ</t>
    </rPh>
    <rPh sb="121" eb="124">
      <t>ジギョウショ</t>
    </rPh>
    <rPh sb="125" eb="127">
      <t>キノウ</t>
    </rPh>
    <rPh sb="127" eb="129">
      <t>クンレン</t>
    </rPh>
    <rPh sb="129" eb="132">
      <t>シドウイン</t>
    </rPh>
    <rPh sb="132" eb="133">
      <t>トウ</t>
    </rPh>
    <rPh sb="134" eb="136">
      <t>ジョゲン</t>
    </rPh>
    <rPh sb="137" eb="138">
      <t>オコナ</t>
    </rPh>
    <phoneticPr fontId="6"/>
  </si>
  <si>
    <t>電話、文書、メール等を活用して把握も可能</t>
    <rPh sb="0" eb="2">
      <t>デンワ</t>
    </rPh>
    <rPh sb="3" eb="5">
      <t>ブンショ</t>
    </rPh>
    <rPh sb="9" eb="10">
      <t>トウ</t>
    </rPh>
    <rPh sb="11" eb="13">
      <t>カツヨウ</t>
    </rPh>
    <rPh sb="15" eb="17">
      <t>ハアク</t>
    </rPh>
    <rPh sb="18" eb="20">
      <t>カノウ</t>
    </rPh>
    <phoneticPr fontId="6"/>
  </si>
  <si>
    <t>個別機能訓練計画には、利用者ごとに、目標、実施時間、実施方法等の内容を記載</t>
    <rPh sb="0" eb="2">
      <t>コベツ</t>
    </rPh>
    <rPh sb="2" eb="4">
      <t>キノウ</t>
    </rPh>
    <rPh sb="4" eb="6">
      <t>クンレン</t>
    </rPh>
    <rPh sb="6" eb="8">
      <t>ケイカク</t>
    </rPh>
    <rPh sb="11" eb="14">
      <t>リヨウシャ</t>
    </rPh>
    <rPh sb="18" eb="20">
      <t>モクヒョウ</t>
    </rPh>
    <rPh sb="21" eb="23">
      <t>ジッシ</t>
    </rPh>
    <rPh sb="23" eb="25">
      <t>ジカン</t>
    </rPh>
    <rPh sb="26" eb="28">
      <t>ジッシ</t>
    </rPh>
    <rPh sb="28" eb="30">
      <t>ホウホウ</t>
    </rPh>
    <rPh sb="30" eb="31">
      <t>トウ</t>
    </rPh>
    <rPh sb="32" eb="34">
      <t>ナイヨウ</t>
    </rPh>
    <rPh sb="35" eb="37">
      <t>キサイ</t>
    </rPh>
    <phoneticPr fontId="5"/>
  </si>
  <si>
    <t>個別機能訓練計画（アセスメント結果を含む）</t>
    <rPh sb="0" eb="2">
      <t>コベツ</t>
    </rPh>
    <rPh sb="2" eb="4">
      <t>キノウ</t>
    </rPh>
    <rPh sb="4" eb="6">
      <t>クンレン</t>
    </rPh>
    <rPh sb="15" eb="17">
      <t>ケッカ</t>
    </rPh>
    <rPh sb="18" eb="19">
      <t>フク</t>
    </rPh>
    <phoneticPr fontId="5"/>
  </si>
  <si>
    <t>目標については、利用者または家族の意向および介護支援専門員の意見も踏まえ策定するとともに、利用者の意欲の向上に繋がるよう、段階的な目標を設定するなど具体的に設定</t>
    <rPh sb="8" eb="11">
      <t>リヨウシャ</t>
    </rPh>
    <rPh sb="14" eb="16">
      <t>カゾク</t>
    </rPh>
    <rPh sb="17" eb="19">
      <t>イコウ</t>
    </rPh>
    <phoneticPr fontId="6"/>
  </si>
  <si>
    <t>各月における評価内容や目標の達成度合いについて、機能訓練指導員等が、利用者または家族およびＰＴ等に報告・相談し、必要に応じて利用者等の意向を確認の上、ＰＴ等から必要な助言を得た上で、利用者のＡＤＬおよびＩＡＤＬの改善状況を踏まえた目標の見直しや訓練内容の変更など適切な対応</t>
    <rPh sb="0" eb="2">
      <t>カクゲツ</t>
    </rPh>
    <rPh sb="6" eb="8">
      <t>ヒョウカ</t>
    </rPh>
    <rPh sb="8" eb="10">
      <t>ナイヨウ</t>
    </rPh>
    <rPh sb="11" eb="13">
      <t>モクヒョウ</t>
    </rPh>
    <rPh sb="14" eb="16">
      <t>タッセイ</t>
    </rPh>
    <rPh sb="16" eb="18">
      <t>ドア</t>
    </rPh>
    <rPh sb="24" eb="32">
      <t>キノウクンレンシドウイントウ</t>
    </rPh>
    <rPh sb="34" eb="37">
      <t>リヨウシャ</t>
    </rPh>
    <rPh sb="40" eb="42">
      <t>カゾク</t>
    </rPh>
    <rPh sb="47" eb="48">
      <t>トウ</t>
    </rPh>
    <rPh sb="49" eb="51">
      <t>ホウコク</t>
    </rPh>
    <rPh sb="52" eb="54">
      <t>ソウダン</t>
    </rPh>
    <rPh sb="56" eb="58">
      <t>ヒツヨウ</t>
    </rPh>
    <rPh sb="59" eb="60">
      <t>オウ</t>
    </rPh>
    <rPh sb="62" eb="65">
      <t>リヨウシャ</t>
    </rPh>
    <rPh sb="65" eb="66">
      <t>トウ</t>
    </rPh>
    <rPh sb="67" eb="69">
      <t>イコウ</t>
    </rPh>
    <rPh sb="70" eb="72">
      <t>カクニン</t>
    </rPh>
    <rPh sb="73" eb="74">
      <t>ウエ</t>
    </rPh>
    <rPh sb="77" eb="78">
      <t>トウ</t>
    </rPh>
    <rPh sb="80" eb="82">
      <t>ヒツヨウ</t>
    </rPh>
    <rPh sb="83" eb="85">
      <t>ジョゲン</t>
    </rPh>
    <rPh sb="86" eb="87">
      <t>エ</t>
    </rPh>
    <rPh sb="88" eb="89">
      <t>ウエ</t>
    </rPh>
    <rPh sb="91" eb="94">
      <t>リヨウシャ</t>
    </rPh>
    <rPh sb="106" eb="108">
      <t>カイゼン</t>
    </rPh>
    <rPh sb="108" eb="110">
      <t>ジョウキョウ</t>
    </rPh>
    <rPh sb="111" eb="112">
      <t>フ</t>
    </rPh>
    <rPh sb="115" eb="117">
      <t>モクヒョウ</t>
    </rPh>
    <rPh sb="118" eb="120">
      <t>ミナオ</t>
    </rPh>
    <rPh sb="122" eb="124">
      <t>クンレン</t>
    </rPh>
    <rPh sb="124" eb="126">
      <t>ナイヨウ</t>
    </rPh>
    <rPh sb="127" eb="129">
      <t>ヘンコウ</t>
    </rPh>
    <rPh sb="131" eb="133">
      <t>テキセツ</t>
    </rPh>
    <rPh sb="134" eb="136">
      <t>タイオウ</t>
    </rPh>
    <phoneticPr fontId="6"/>
  </si>
  <si>
    <t>機能訓練指導員等と共同で、理学療法士等が、３月に１回以上、個別機能訓練の進捗状況等について評価した上で、機能訓練指導員等が利用者またはその家族に対して個別機能訓練計画の内容・評価や進捗状況等を説明し、必要に応じて訓練内容の見直し等を行っている</t>
    <rPh sb="0" eb="2">
      <t>キノウ</t>
    </rPh>
    <rPh sb="2" eb="4">
      <t>クンレン</t>
    </rPh>
    <rPh sb="4" eb="7">
      <t>シドウイン</t>
    </rPh>
    <rPh sb="7" eb="8">
      <t>トウ</t>
    </rPh>
    <rPh sb="9" eb="11">
      <t>キョウドウ</t>
    </rPh>
    <rPh sb="13" eb="15">
      <t>リガク</t>
    </rPh>
    <rPh sb="15" eb="18">
      <t>リョウホウシ</t>
    </rPh>
    <rPh sb="18" eb="19">
      <t>トウ</t>
    </rPh>
    <rPh sb="22" eb="23">
      <t>ツキ</t>
    </rPh>
    <rPh sb="25" eb="26">
      <t>カイ</t>
    </rPh>
    <rPh sb="26" eb="28">
      <t>イジョウ</t>
    </rPh>
    <rPh sb="29" eb="31">
      <t>コベツ</t>
    </rPh>
    <rPh sb="31" eb="33">
      <t>キノウ</t>
    </rPh>
    <rPh sb="33" eb="35">
      <t>クンレン</t>
    </rPh>
    <rPh sb="36" eb="38">
      <t>シンチョク</t>
    </rPh>
    <rPh sb="38" eb="40">
      <t>ジョウキョウ</t>
    </rPh>
    <rPh sb="40" eb="41">
      <t>トウ</t>
    </rPh>
    <rPh sb="45" eb="47">
      <t>ヒョウカ</t>
    </rPh>
    <rPh sb="49" eb="50">
      <t>ウエ</t>
    </rPh>
    <rPh sb="52" eb="54">
      <t>キノウ</t>
    </rPh>
    <rPh sb="54" eb="56">
      <t>クンレン</t>
    </rPh>
    <rPh sb="56" eb="59">
      <t>シドウイン</t>
    </rPh>
    <rPh sb="59" eb="60">
      <t>トウ</t>
    </rPh>
    <rPh sb="61" eb="64">
      <t>リヨウシャ</t>
    </rPh>
    <rPh sb="69" eb="71">
      <t>カゾク</t>
    </rPh>
    <rPh sb="72" eb="73">
      <t>タイ</t>
    </rPh>
    <rPh sb="75" eb="77">
      <t>コベツ</t>
    </rPh>
    <rPh sb="77" eb="79">
      <t>キノウ</t>
    </rPh>
    <rPh sb="79" eb="81">
      <t>クンレン</t>
    </rPh>
    <rPh sb="81" eb="83">
      <t>ケイカク</t>
    </rPh>
    <rPh sb="84" eb="86">
      <t>ナイヨウ</t>
    </rPh>
    <rPh sb="87" eb="89">
      <t>ヒョウカ</t>
    </rPh>
    <rPh sb="90" eb="92">
      <t>シンチョク</t>
    </rPh>
    <rPh sb="92" eb="94">
      <t>ジョウキョウ</t>
    </rPh>
    <rPh sb="94" eb="95">
      <t>トウ</t>
    </rPh>
    <rPh sb="96" eb="98">
      <t>セツメイ</t>
    </rPh>
    <rPh sb="100" eb="102">
      <t>ヒツヨウ</t>
    </rPh>
    <rPh sb="103" eb="104">
      <t>オウ</t>
    </rPh>
    <rPh sb="106" eb="108">
      <t>クンレン</t>
    </rPh>
    <rPh sb="108" eb="110">
      <t>ナイヨウ</t>
    </rPh>
    <rPh sb="111" eb="113">
      <t>ミナオ</t>
    </rPh>
    <rPh sb="114" eb="115">
      <t>トウ</t>
    </rPh>
    <rPh sb="116" eb="117">
      <t>オコナ</t>
    </rPh>
    <phoneticPr fontId="6"/>
  </si>
  <si>
    <t>利用者に対する説明にテレビ電話装置等を活用する場合には次の２点に適合していること
・当該利用者の同意を得る。
・「医療・介護関係事業者における個人情報の適切な取扱いのためのガイダンス」、「医療情報のシステムの安全管理に関するガイドライン」等を遵守</t>
    <rPh sb="27" eb="28">
      <t>ツギ</t>
    </rPh>
    <rPh sb="30" eb="31">
      <t>テン</t>
    </rPh>
    <rPh sb="32" eb="34">
      <t>テキゴウ</t>
    </rPh>
    <phoneticPr fontId="6"/>
  </si>
  <si>
    <t>機能訓練に関する記録は、利用者ごとに保管され、常に機能訓練指導員等により閲覧が可能</t>
    <rPh sb="0" eb="2">
      <t>キノウ</t>
    </rPh>
    <rPh sb="2" eb="4">
      <t>クンレン</t>
    </rPh>
    <rPh sb="5" eb="6">
      <t>カン</t>
    </rPh>
    <rPh sb="8" eb="10">
      <t>キロク</t>
    </rPh>
    <rPh sb="12" eb="15">
      <t>リヨウシャ</t>
    </rPh>
    <rPh sb="18" eb="20">
      <t>ホカン</t>
    </rPh>
    <rPh sb="23" eb="24">
      <t>ツネ</t>
    </rPh>
    <rPh sb="25" eb="27">
      <t>キノウ</t>
    </rPh>
    <rPh sb="27" eb="29">
      <t>クンレン</t>
    </rPh>
    <rPh sb="29" eb="32">
      <t>シドウイン</t>
    </rPh>
    <rPh sb="32" eb="33">
      <t>トウ</t>
    </rPh>
    <rPh sb="36" eb="38">
      <t>エツラン</t>
    </rPh>
    <rPh sb="39" eb="41">
      <t>カノウ</t>
    </rPh>
    <phoneticPr fontId="6"/>
  </si>
  <si>
    <t>実施時間、訓練内容、
担当者等の記録</t>
  </si>
  <si>
    <t>個別機能訓練計画に基づき個別機能訓練を提供した初回の月に限り算定可能</t>
    <rPh sb="0" eb="2">
      <t>コベツ</t>
    </rPh>
    <rPh sb="2" eb="4">
      <t>キノウ</t>
    </rPh>
    <rPh sb="4" eb="6">
      <t>クンレン</t>
    </rPh>
    <rPh sb="6" eb="8">
      <t>ケイカク</t>
    </rPh>
    <rPh sb="9" eb="10">
      <t>モト</t>
    </rPh>
    <rPh sb="12" eb="14">
      <t>コベツ</t>
    </rPh>
    <rPh sb="14" eb="16">
      <t>キノウ</t>
    </rPh>
    <rPh sb="16" eb="18">
      <t>クンレン</t>
    </rPh>
    <rPh sb="19" eb="21">
      <t>テイキョウ</t>
    </rPh>
    <rPh sb="23" eb="25">
      <t>ショカイ</t>
    </rPh>
    <rPh sb="26" eb="27">
      <t>ツキ</t>
    </rPh>
    <rPh sb="28" eb="29">
      <t>カギ</t>
    </rPh>
    <rPh sb="30" eb="32">
      <t>サンテイ</t>
    </rPh>
    <rPh sb="32" eb="34">
      <t>カノウ</t>
    </rPh>
    <phoneticPr fontId="6"/>
  </si>
  <si>
    <t>理学療法士等の助言に基づき個別機能訓練計画を見直した場合には、再度算定することは可能であるが、利用者の急性増悪等により個別機能訓練計画を見直した場合を除き、個別機能訓練計画に基づき個別機能訓練を提供した初回の月の翌月、翌々月は算定不可</t>
    <rPh sb="0" eb="2">
      <t>リガク</t>
    </rPh>
    <rPh sb="2" eb="5">
      <t>リョウホウシ</t>
    </rPh>
    <rPh sb="5" eb="6">
      <t>トウ</t>
    </rPh>
    <rPh sb="7" eb="9">
      <t>ジョゲン</t>
    </rPh>
    <rPh sb="10" eb="11">
      <t>モト</t>
    </rPh>
    <rPh sb="13" eb="15">
      <t>コベツ</t>
    </rPh>
    <rPh sb="15" eb="17">
      <t>キノウ</t>
    </rPh>
    <rPh sb="17" eb="19">
      <t>クンレン</t>
    </rPh>
    <rPh sb="19" eb="21">
      <t>ケイカク</t>
    </rPh>
    <rPh sb="22" eb="24">
      <t>ミナオ</t>
    </rPh>
    <rPh sb="26" eb="28">
      <t>バアイ</t>
    </rPh>
    <rPh sb="31" eb="33">
      <t>サイド</t>
    </rPh>
    <rPh sb="33" eb="35">
      <t>サンテイ</t>
    </rPh>
    <rPh sb="40" eb="42">
      <t>カノウ</t>
    </rPh>
    <rPh sb="47" eb="50">
      <t>リヨウシャ</t>
    </rPh>
    <rPh sb="51" eb="53">
      <t>キュウセイ</t>
    </rPh>
    <rPh sb="53" eb="55">
      <t>ゾウアク</t>
    </rPh>
    <rPh sb="55" eb="56">
      <t>トウ</t>
    </rPh>
    <rPh sb="59" eb="61">
      <t>コベツ</t>
    </rPh>
    <rPh sb="61" eb="63">
      <t>キノウ</t>
    </rPh>
    <rPh sb="63" eb="65">
      <t>クンレン</t>
    </rPh>
    <rPh sb="65" eb="67">
      <t>ケイカク</t>
    </rPh>
    <rPh sb="68" eb="70">
      <t>ミナオ</t>
    </rPh>
    <rPh sb="72" eb="74">
      <t>バアイ</t>
    </rPh>
    <rPh sb="75" eb="76">
      <t>ノゾ</t>
    </rPh>
    <rPh sb="78" eb="80">
      <t>コベツ</t>
    </rPh>
    <rPh sb="80" eb="82">
      <t>キノウ</t>
    </rPh>
    <rPh sb="82" eb="84">
      <t>クンレン</t>
    </rPh>
    <rPh sb="84" eb="86">
      <t>ケイカク</t>
    </rPh>
    <rPh sb="87" eb="88">
      <t>モト</t>
    </rPh>
    <rPh sb="90" eb="92">
      <t>コベツ</t>
    </rPh>
    <rPh sb="92" eb="94">
      <t>キノウ</t>
    </rPh>
    <rPh sb="94" eb="96">
      <t>クンレン</t>
    </rPh>
    <rPh sb="97" eb="99">
      <t>テイキョウ</t>
    </rPh>
    <rPh sb="101" eb="103">
      <t>ショカイ</t>
    </rPh>
    <rPh sb="104" eb="105">
      <t>ツキ</t>
    </rPh>
    <rPh sb="106" eb="108">
      <t>ヨクゲツ</t>
    </rPh>
    <rPh sb="109" eb="112">
      <t>ヨクヨクゲツ</t>
    </rPh>
    <rPh sb="113" eb="115">
      <t>サンテイ</t>
    </rPh>
    <rPh sb="115" eb="117">
      <t>フカ</t>
    </rPh>
    <phoneticPr fontId="6"/>
  </si>
  <si>
    <t>算定事例あり</t>
    <rPh sb="0" eb="2">
      <t>サンテイ</t>
    </rPh>
    <rPh sb="2" eb="4">
      <t>ジレイ</t>
    </rPh>
    <phoneticPr fontId="6"/>
  </si>
  <si>
    <t>生活機能向上連携加算（Ⅱ）
【+200単位/月】
※個別機能訓練加算を算定している場合
　　　【+100単位/月】</t>
    <phoneticPr fontId="5"/>
  </si>
  <si>
    <t>該当</t>
    <phoneticPr fontId="5"/>
  </si>
  <si>
    <t>あり</t>
    <phoneticPr fontId="5"/>
  </si>
  <si>
    <t>計画の進捗状況等について、３月ごとに１回以上、理学療法士等が通所介護事業所を訪問し、機能訓練指導員等と共同で評価した上で、機能訓練指導員等が利用者等に対して計画の内容・評価や進捗状況等を説明し記録するとともに、必要に応じて訓練内容の見直し等を行うこと</t>
    <rPh sb="0" eb="2">
      <t>ケイカク</t>
    </rPh>
    <rPh sb="3" eb="5">
      <t>シンチョク</t>
    </rPh>
    <rPh sb="5" eb="7">
      <t>ジョウキョウ</t>
    </rPh>
    <rPh sb="7" eb="8">
      <t>トウ</t>
    </rPh>
    <rPh sb="14" eb="15">
      <t>ツキ</t>
    </rPh>
    <rPh sb="19" eb="20">
      <t>カイ</t>
    </rPh>
    <rPh sb="20" eb="22">
      <t>イジョウ</t>
    </rPh>
    <rPh sb="23" eb="25">
      <t>リガク</t>
    </rPh>
    <rPh sb="25" eb="28">
      <t>リョウホウシ</t>
    </rPh>
    <rPh sb="28" eb="29">
      <t>トウ</t>
    </rPh>
    <rPh sb="30" eb="32">
      <t>ツウショ</t>
    </rPh>
    <rPh sb="32" eb="34">
      <t>カイゴ</t>
    </rPh>
    <rPh sb="34" eb="37">
      <t>ジギョウショ</t>
    </rPh>
    <rPh sb="38" eb="40">
      <t>ホウモン</t>
    </rPh>
    <rPh sb="42" eb="44">
      <t>キノウ</t>
    </rPh>
    <rPh sb="44" eb="46">
      <t>クンレン</t>
    </rPh>
    <rPh sb="46" eb="49">
      <t>シドウイン</t>
    </rPh>
    <rPh sb="49" eb="50">
      <t>トウ</t>
    </rPh>
    <rPh sb="51" eb="53">
      <t>キョウドウ</t>
    </rPh>
    <rPh sb="54" eb="56">
      <t>ヒョウカ</t>
    </rPh>
    <rPh sb="58" eb="59">
      <t>ウエ</t>
    </rPh>
    <rPh sb="61" eb="65">
      <t>キノウクンレン</t>
    </rPh>
    <rPh sb="65" eb="68">
      <t>シドウイン</t>
    </rPh>
    <rPh sb="68" eb="69">
      <t>トウ</t>
    </rPh>
    <rPh sb="70" eb="73">
      <t>リヨウシャ</t>
    </rPh>
    <rPh sb="73" eb="74">
      <t>トウ</t>
    </rPh>
    <rPh sb="75" eb="76">
      <t>タイ</t>
    </rPh>
    <rPh sb="78" eb="80">
      <t>ケイカク</t>
    </rPh>
    <rPh sb="81" eb="83">
      <t>ナイヨウ</t>
    </rPh>
    <rPh sb="84" eb="86">
      <t>ヒョウカ</t>
    </rPh>
    <rPh sb="87" eb="89">
      <t>シンチョク</t>
    </rPh>
    <rPh sb="89" eb="91">
      <t>ジョウキョウ</t>
    </rPh>
    <rPh sb="91" eb="92">
      <t>トウ</t>
    </rPh>
    <rPh sb="93" eb="95">
      <t>セツメイ</t>
    </rPh>
    <rPh sb="96" eb="98">
      <t>キロク</t>
    </rPh>
    <rPh sb="105" eb="107">
      <t>ヒツヨウ</t>
    </rPh>
    <rPh sb="108" eb="109">
      <t>オウ</t>
    </rPh>
    <rPh sb="111" eb="113">
      <t>クンレン</t>
    </rPh>
    <rPh sb="113" eb="115">
      <t>ナイヨウ</t>
    </rPh>
    <rPh sb="116" eb="118">
      <t>ミナオ</t>
    </rPh>
    <rPh sb="119" eb="120">
      <t>トウ</t>
    </rPh>
    <rPh sb="121" eb="122">
      <t>オコナ</t>
    </rPh>
    <phoneticPr fontId="6"/>
  </si>
  <si>
    <t>実施時間、訓練内容、
担当者等の記録</t>
    <phoneticPr fontId="6"/>
  </si>
  <si>
    <t>個別機能訓練加算を算定している場合、別に個別機能訓練計画を作成する必要なし</t>
    <rPh sb="0" eb="2">
      <t>コベツ</t>
    </rPh>
    <rPh sb="2" eb="4">
      <t>キノウ</t>
    </rPh>
    <rPh sb="4" eb="6">
      <t>クンレン</t>
    </rPh>
    <rPh sb="6" eb="8">
      <t>カサン</t>
    </rPh>
    <rPh sb="9" eb="11">
      <t>サンテイ</t>
    </rPh>
    <rPh sb="15" eb="17">
      <t>バアイ</t>
    </rPh>
    <rPh sb="18" eb="19">
      <t>ベツ</t>
    </rPh>
    <rPh sb="20" eb="22">
      <t>コベツ</t>
    </rPh>
    <rPh sb="22" eb="24">
      <t>キノウ</t>
    </rPh>
    <rPh sb="24" eb="26">
      <t>クンレン</t>
    </rPh>
    <rPh sb="26" eb="28">
      <t>ケイカク</t>
    </rPh>
    <rPh sb="29" eb="31">
      <t>サクセイ</t>
    </rPh>
    <rPh sb="33" eb="35">
      <t>ヒツヨウ</t>
    </rPh>
    <phoneticPr fontId="6"/>
  </si>
  <si>
    <t>個別機能訓練加算（Ⅰ）イ
【+56単位/日】</t>
    <rPh sb="17" eb="19">
      <t>タンイ</t>
    </rPh>
    <rPh sb="20" eb="21">
      <t>ニチ</t>
    </rPh>
    <phoneticPr fontId="6"/>
  </si>
  <si>
    <t>専ら機能訓練指導員の職務に従事する理学療法士等を１名以上配置</t>
    <rPh sb="0" eb="1">
      <t>モッパ</t>
    </rPh>
    <rPh sb="2" eb="4">
      <t>キノウ</t>
    </rPh>
    <rPh sb="4" eb="6">
      <t>クンレン</t>
    </rPh>
    <rPh sb="6" eb="9">
      <t>シドウイン</t>
    </rPh>
    <rPh sb="10" eb="12">
      <t>ショクム</t>
    </rPh>
    <rPh sb="13" eb="15">
      <t>ジュウジ</t>
    </rPh>
    <rPh sb="17" eb="19">
      <t>リガク</t>
    </rPh>
    <rPh sb="19" eb="22">
      <t>リョウホウシ</t>
    </rPh>
    <rPh sb="22" eb="23">
      <t>トウ</t>
    </rPh>
    <rPh sb="25" eb="28">
      <t>メイイジョウ</t>
    </rPh>
    <rPh sb="28" eb="30">
      <t>ハイチ</t>
    </rPh>
    <phoneticPr fontId="6"/>
  </si>
  <si>
    <t>類似の目標を持ち同様の訓練内容が設定された５人程度以下の集団（個別対応含む）に対する理学療法士等による直接の機能訓練の実施</t>
    <rPh sb="0" eb="2">
      <t>ルイジ</t>
    </rPh>
    <rPh sb="3" eb="5">
      <t>モクヒョウ</t>
    </rPh>
    <rPh sb="6" eb="7">
      <t>モ</t>
    </rPh>
    <rPh sb="8" eb="10">
      <t>ドウヨウ</t>
    </rPh>
    <rPh sb="11" eb="13">
      <t>クンレン</t>
    </rPh>
    <rPh sb="13" eb="15">
      <t>ナイヨウ</t>
    </rPh>
    <rPh sb="16" eb="18">
      <t>セッテイ</t>
    </rPh>
    <rPh sb="22" eb="23">
      <t>ニン</t>
    </rPh>
    <rPh sb="23" eb="25">
      <t>テイド</t>
    </rPh>
    <rPh sb="25" eb="27">
      <t>イカ</t>
    </rPh>
    <rPh sb="28" eb="30">
      <t>シュウダン</t>
    </rPh>
    <rPh sb="31" eb="33">
      <t>コベツ</t>
    </rPh>
    <rPh sb="33" eb="35">
      <t>タイオウ</t>
    </rPh>
    <rPh sb="35" eb="36">
      <t>フク</t>
    </rPh>
    <rPh sb="39" eb="40">
      <t>タイ</t>
    </rPh>
    <rPh sb="42" eb="44">
      <t>リガク</t>
    </rPh>
    <rPh sb="44" eb="48">
      <t>リョウホウシトウ</t>
    </rPh>
    <rPh sb="51" eb="53">
      <t>チョクセツ</t>
    </rPh>
    <phoneticPr fontId="6"/>
  </si>
  <si>
    <t>概ね週１回以上実施</t>
  </si>
  <si>
    <t>居宅を訪問した上で利用者の居宅での生活状況を確認し、機能訓練指導員その他の職種が共同して利用者ごとに個別機能訓練計画を作成</t>
    <rPh sb="26" eb="28">
      <t>キノウ</t>
    </rPh>
    <rPh sb="28" eb="30">
      <t>クンレン</t>
    </rPh>
    <rPh sb="30" eb="33">
      <t>シドウイン</t>
    </rPh>
    <rPh sb="35" eb="36">
      <t>タ</t>
    </rPh>
    <rPh sb="37" eb="39">
      <t>ショクシュ</t>
    </rPh>
    <rPh sb="40" eb="42">
      <t>キョウドウ</t>
    </rPh>
    <rPh sb="44" eb="47">
      <t>リヨウシャ</t>
    </rPh>
    <phoneticPr fontId="6"/>
  </si>
  <si>
    <t>個別機能訓練計画書</t>
    <phoneticPr fontId="6"/>
  </si>
  <si>
    <t>計画に目標、実施時間、実施方法を記載</t>
    <rPh sb="0" eb="2">
      <t>ケイカク</t>
    </rPh>
    <rPh sb="3" eb="5">
      <t>モクヒョウ</t>
    </rPh>
    <rPh sb="6" eb="8">
      <t>ジッシ</t>
    </rPh>
    <rPh sb="8" eb="10">
      <t>ジカン</t>
    </rPh>
    <rPh sb="11" eb="13">
      <t>ジッシ</t>
    </rPh>
    <rPh sb="13" eb="15">
      <t>ホウホウ</t>
    </rPh>
    <rPh sb="16" eb="18">
      <t>キサイ</t>
    </rPh>
    <phoneticPr fontId="6"/>
  </si>
  <si>
    <t>記載</t>
    <rPh sb="0" eb="2">
      <t>キサイ</t>
    </rPh>
    <phoneticPr fontId="6"/>
  </si>
  <si>
    <t>個別機能訓練目標の設定にあたっては、機能訓練指導員等が利用者の居宅を訪問した上で利用者の生活状況（起居動作、ＡＤＬ、ＩＡＤＬ等の状況）を確認し、その結果や利用者または家族の意向および介護支援専門員等の意見を踏まえて設定</t>
    <rPh sb="0" eb="2">
      <t>コベツ</t>
    </rPh>
    <rPh sb="2" eb="4">
      <t>キノウ</t>
    </rPh>
    <rPh sb="4" eb="6">
      <t>クンレン</t>
    </rPh>
    <rPh sb="6" eb="8">
      <t>モクヒョウ</t>
    </rPh>
    <rPh sb="9" eb="11">
      <t>セッテイ</t>
    </rPh>
    <rPh sb="18" eb="20">
      <t>キノウ</t>
    </rPh>
    <rPh sb="20" eb="22">
      <t>クンレン</t>
    </rPh>
    <rPh sb="22" eb="25">
      <t>シドウイン</t>
    </rPh>
    <rPh sb="25" eb="26">
      <t>トウ</t>
    </rPh>
    <rPh sb="27" eb="30">
      <t>リヨウシャ</t>
    </rPh>
    <rPh sb="31" eb="33">
      <t>キョタク</t>
    </rPh>
    <rPh sb="34" eb="36">
      <t>ホウモン</t>
    </rPh>
    <rPh sb="38" eb="39">
      <t>ウエ</t>
    </rPh>
    <rPh sb="40" eb="43">
      <t>リヨウシャ</t>
    </rPh>
    <rPh sb="44" eb="46">
      <t>セイカツ</t>
    </rPh>
    <rPh sb="46" eb="48">
      <t>ジョウキョウ</t>
    </rPh>
    <rPh sb="49" eb="50">
      <t>オ</t>
    </rPh>
    <rPh sb="50" eb="51">
      <t>イ</t>
    </rPh>
    <rPh sb="51" eb="53">
      <t>ドウサ</t>
    </rPh>
    <rPh sb="62" eb="63">
      <t>トウ</t>
    </rPh>
    <rPh sb="64" eb="66">
      <t>ジョウキョウ</t>
    </rPh>
    <rPh sb="68" eb="70">
      <t>カクニン</t>
    </rPh>
    <rPh sb="74" eb="76">
      <t>ケッカ</t>
    </rPh>
    <rPh sb="77" eb="80">
      <t>リヨウシャ</t>
    </rPh>
    <rPh sb="83" eb="85">
      <t>カゾク</t>
    </rPh>
    <rPh sb="86" eb="88">
      <t>イコウ</t>
    </rPh>
    <rPh sb="91" eb="93">
      <t>カイゴ</t>
    </rPh>
    <rPh sb="93" eb="95">
      <t>シエン</t>
    </rPh>
    <rPh sb="95" eb="98">
      <t>センモンイン</t>
    </rPh>
    <rPh sb="98" eb="99">
      <t>トウ</t>
    </rPh>
    <rPh sb="100" eb="102">
      <t>イケン</t>
    </rPh>
    <rPh sb="103" eb="104">
      <t>フ</t>
    </rPh>
    <rPh sb="107" eb="109">
      <t>セッテイ</t>
    </rPh>
    <phoneticPr fontId="6"/>
  </si>
  <si>
    <t>計画に基づく機能訓練の実施</t>
  </si>
  <si>
    <t>個別機能訓練計画の作成および実施においては、利用者の身体機能および生活機能の向上に資するような複数の種類の機能訓練項目を準備し、その項目の選択にあたっては、利用者の生活意欲が増進されるよう利用者を援助し、利用者の選択に基づき、心身の状況に応じた機能訓練を適切に実施</t>
    <rPh sb="0" eb="2">
      <t>コベツ</t>
    </rPh>
    <rPh sb="2" eb="4">
      <t>キノウ</t>
    </rPh>
    <rPh sb="4" eb="6">
      <t>クンレン</t>
    </rPh>
    <rPh sb="6" eb="8">
      <t>ケイカク</t>
    </rPh>
    <rPh sb="9" eb="11">
      <t>サクセイ</t>
    </rPh>
    <rPh sb="14" eb="16">
      <t>ジッシ</t>
    </rPh>
    <rPh sb="22" eb="25">
      <t>リヨウシャ</t>
    </rPh>
    <rPh sb="26" eb="28">
      <t>シンタイ</t>
    </rPh>
    <rPh sb="28" eb="30">
      <t>キノウ</t>
    </rPh>
    <rPh sb="33" eb="35">
      <t>セイカツ</t>
    </rPh>
    <rPh sb="35" eb="37">
      <t>キノウ</t>
    </rPh>
    <rPh sb="38" eb="40">
      <t>コウジョウ</t>
    </rPh>
    <rPh sb="41" eb="42">
      <t>シ</t>
    </rPh>
    <rPh sb="47" eb="49">
      <t>フクスウ</t>
    </rPh>
    <rPh sb="50" eb="52">
      <t>シュルイ</t>
    </rPh>
    <rPh sb="53" eb="55">
      <t>キノウ</t>
    </rPh>
    <rPh sb="55" eb="57">
      <t>クンレン</t>
    </rPh>
    <rPh sb="57" eb="59">
      <t>コウモク</t>
    </rPh>
    <rPh sb="60" eb="62">
      <t>ジュンビ</t>
    </rPh>
    <rPh sb="66" eb="68">
      <t>コウモク</t>
    </rPh>
    <rPh sb="69" eb="71">
      <t>センタク</t>
    </rPh>
    <rPh sb="78" eb="81">
      <t>リヨウシャ</t>
    </rPh>
    <rPh sb="82" eb="84">
      <t>セイカツ</t>
    </rPh>
    <rPh sb="84" eb="86">
      <t>イヨク</t>
    </rPh>
    <rPh sb="87" eb="89">
      <t>ゾウシン</t>
    </rPh>
    <rPh sb="94" eb="97">
      <t>リヨウシャ</t>
    </rPh>
    <rPh sb="98" eb="100">
      <t>エンジョ</t>
    </rPh>
    <rPh sb="102" eb="105">
      <t>リヨウシャ</t>
    </rPh>
    <rPh sb="106" eb="108">
      <t>センタク</t>
    </rPh>
    <rPh sb="109" eb="110">
      <t>モト</t>
    </rPh>
    <rPh sb="113" eb="115">
      <t>シンシン</t>
    </rPh>
    <rPh sb="116" eb="118">
      <t>ジョウキョウ</t>
    </rPh>
    <rPh sb="119" eb="120">
      <t>オウ</t>
    </rPh>
    <rPh sb="122" eb="124">
      <t>キノウ</t>
    </rPh>
    <rPh sb="124" eb="126">
      <t>クンレン</t>
    </rPh>
    <rPh sb="127" eb="129">
      <t>テキセツ</t>
    </rPh>
    <rPh sb="130" eb="132">
      <t>ジッシ</t>
    </rPh>
    <phoneticPr fontId="6"/>
  </si>
  <si>
    <t>効果、実施時間、実施方法に対する評価の実施</t>
    <rPh sb="3" eb="5">
      <t>ジッシ</t>
    </rPh>
    <rPh sb="5" eb="7">
      <t>ジカン</t>
    </rPh>
    <phoneticPr fontId="6"/>
  </si>
  <si>
    <t>３月ごとに利用者の居宅を訪問し、利用者の居宅の生活状況を確認した上で、利用者または家族への個別機能訓練計画の内容・評価や進捗状況等を説明、記録</t>
  </si>
  <si>
    <t>開始時およびその後３月ごとに１回以上実施</t>
    <rPh sb="0" eb="2">
      <t>カイシ</t>
    </rPh>
    <rPh sb="2" eb="3">
      <t>ジ</t>
    </rPh>
    <phoneticPr fontId="6"/>
  </si>
  <si>
    <t>評価内容、目標の達成度合いを介護支援専門員等に適宜報告・相談し、必要に応じてＡＤＬ・ＩＡＤＬの改善状況を踏まえた目標の見直し・訓練内容を変更</t>
    <rPh sb="0" eb="2">
      <t>ヒョウカ</t>
    </rPh>
    <rPh sb="2" eb="4">
      <t>ナイヨウ</t>
    </rPh>
    <rPh sb="5" eb="7">
      <t>モクヒョウ</t>
    </rPh>
    <rPh sb="8" eb="10">
      <t>タッセイ</t>
    </rPh>
    <rPh sb="10" eb="12">
      <t>ドア</t>
    </rPh>
    <rPh sb="14" eb="16">
      <t>カイゴ</t>
    </rPh>
    <rPh sb="16" eb="18">
      <t>シエン</t>
    </rPh>
    <rPh sb="18" eb="22">
      <t>センモンイントウ</t>
    </rPh>
    <rPh sb="23" eb="25">
      <t>テキギ</t>
    </rPh>
    <rPh sb="25" eb="27">
      <t>ホウコク</t>
    </rPh>
    <rPh sb="28" eb="30">
      <t>ソウダン</t>
    </rPh>
    <rPh sb="47" eb="49">
      <t>カイゼン</t>
    </rPh>
    <rPh sb="49" eb="51">
      <t>ジョウキョウ</t>
    </rPh>
    <rPh sb="52" eb="53">
      <t>フ</t>
    </rPh>
    <rPh sb="56" eb="58">
      <t>モクヒョウ</t>
    </rPh>
    <rPh sb="59" eb="61">
      <t>ミナオ</t>
    </rPh>
    <rPh sb="63" eb="65">
      <t>クンレン</t>
    </rPh>
    <rPh sb="65" eb="67">
      <t>ナイヨウ</t>
    </rPh>
    <rPh sb="68" eb="70">
      <t>ヘンコウ</t>
    </rPh>
    <phoneticPr fontId="6"/>
  </si>
  <si>
    <t>見直し・変更時は利用者または家族の意向を確認</t>
    <rPh sb="0" eb="2">
      <t>ミナオ</t>
    </rPh>
    <rPh sb="4" eb="6">
      <t>ヘンコウ</t>
    </rPh>
    <rPh sb="6" eb="7">
      <t>ジ</t>
    </rPh>
    <rPh sb="8" eb="11">
      <t>リヨウシャ</t>
    </rPh>
    <rPh sb="14" eb="16">
      <t>カゾク</t>
    </rPh>
    <rPh sb="17" eb="19">
      <t>イコウ</t>
    </rPh>
    <rPh sb="20" eb="22">
      <t>カクニン</t>
    </rPh>
    <phoneticPr fontId="6"/>
  </si>
  <si>
    <t>個別機能訓練に関する記録は、利用者ごとに保管され、常に機能訓練指導員等により閲覧が可能</t>
    <phoneticPr fontId="6"/>
  </si>
  <si>
    <t>実施時間、訓練内容、担当者等の記録</t>
    <phoneticPr fontId="6"/>
  </si>
  <si>
    <t>個別機能訓練加算（Ⅰ）ロとの併算不可</t>
    <rPh sb="0" eb="2">
      <t>コベツ</t>
    </rPh>
    <rPh sb="2" eb="4">
      <t>キノウ</t>
    </rPh>
    <rPh sb="4" eb="6">
      <t>クンレン</t>
    </rPh>
    <rPh sb="6" eb="8">
      <t>カサン</t>
    </rPh>
    <rPh sb="14" eb="15">
      <t>ヘイ</t>
    </rPh>
    <rPh sb="15" eb="16">
      <t>サン</t>
    </rPh>
    <rPh sb="16" eb="18">
      <t>フカ</t>
    </rPh>
    <phoneticPr fontId="6"/>
  </si>
  <si>
    <t>定員、人員基準に適合　</t>
    <rPh sb="0" eb="2">
      <t>テイイン</t>
    </rPh>
    <rPh sb="3" eb="5">
      <t>ジンイン</t>
    </rPh>
    <rPh sb="5" eb="7">
      <t>キジュン</t>
    </rPh>
    <rPh sb="8" eb="10">
      <t>テキゴウ</t>
    </rPh>
    <phoneticPr fontId="6"/>
  </si>
  <si>
    <t>個別機能訓練加算（Ⅰ）ロ
【+76単位/日】</t>
    <rPh sb="17" eb="19">
      <t>タンイ</t>
    </rPh>
    <rPh sb="20" eb="21">
      <t>ニチ</t>
    </rPh>
    <phoneticPr fontId="6"/>
  </si>
  <si>
    <t>専ら機能訓練指導員に従事する理学療法士等を１名以上配置することに加えて、専ら機能訓練指導員の職務に従事する理学療法士等をサービス提供時間を通じて１名以上配置</t>
    <rPh sb="0" eb="1">
      <t>モッパ</t>
    </rPh>
    <rPh sb="2" eb="4">
      <t>キノウ</t>
    </rPh>
    <rPh sb="4" eb="6">
      <t>クンレン</t>
    </rPh>
    <rPh sb="6" eb="9">
      <t>シドウイン</t>
    </rPh>
    <rPh sb="10" eb="12">
      <t>ジュウジ</t>
    </rPh>
    <rPh sb="14" eb="16">
      <t>リガク</t>
    </rPh>
    <rPh sb="16" eb="19">
      <t>リョウホウシ</t>
    </rPh>
    <rPh sb="19" eb="20">
      <t>トウ</t>
    </rPh>
    <rPh sb="22" eb="23">
      <t>メイ</t>
    </rPh>
    <rPh sb="23" eb="25">
      <t>イジョウ</t>
    </rPh>
    <rPh sb="25" eb="27">
      <t>ハイチ</t>
    </rPh>
    <rPh sb="32" eb="33">
      <t>クワ</t>
    </rPh>
    <rPh sb="36" eb="37">
      <t>モッパ</t>
    </rPh>
    <rPh sb="38" eb="40">
      <t>キノウ</t>
    </rPh>
    <rPh sb="40" eb="42">
      <t>クンレン</t>
    </rPh>
    <rPh sb="42" eb="45">
      <t>シドウイン</t>
    </rPh>
    <rPh sb="46" eb="48">
      <t>ショクム</t>
    </rPh>
    <rPh sb="49" eb="51">
      <t>ジュウジ</t>
    </rPh>
    <rPh sb="53" eb="55">
      <t>リガク</t>
    </rPh>
    <rPh sb="55" eb="58">
      <t>リョウホウシ</t>
    </rPh>
    <rPh sb="58" eb="59">
      <t>トウ</t>
    </rPh>
    <rPh sb="64" eb="66">
      <t>テイキョウ</t>
    </rPh>
    <rPh sb="66" eb="68">
      <t>ジカン</t>
    </rPh>
    <rPh sb="69" eb="70">
      <t>ツウ</t>
    </rPh>
    <rPh sb="73" eb="76">
      <t>メイイジョウ</t>
    </rPh>
    <rPh sb="76" eb="78">
      <t>ハイチ</t>
    </rPh>
    <phoneticPr fontId="6"/>
  </si>
  <si>
    <t>合計２名以上の理学療法士等を配置している。</t>
    <rPh sb="0" eb="2">
      <t>ゴウケイ</t>
    </rPh>
    <rPh sb="3" eb="4">
      <t>メイ</t>
    </rPh>
    <rPh sb="4" eb="6">
      <t>イジョウ</t>
    </rPh>
    <rPh sb="7" eb="9">
      <t>リガク</t>
    </rPh>
    <rPh sb="9" eb="11">
      <t>リョウホウ</t>
    </rPh>
    <rPh sb="11" eb="12">
      <t>シ</t>
    </rPh>
    <rPh sb="12" eb="13">
      <t>トウ</t>
    </rPh>
    <rPh sb="14" eb="16">
      <t>ハイチ</t>
    </rPh>
    <phoneticPr fontId="6"/>
  </si>
  <si>
    <t>概ね週１回以上実施</t>
    <phoneticPr fontId="6"/>
  </si>
  <si>
    <t>３月ごとに利用者の居宅を訪問し、利用者の居宅の生活状況を確認した上で、利用者または家族への個別機能訓練計画の内容・評価や進捗状況等を説明、記録</t>
    <phoneticPr fontId="6"/>
  </si>
  <si>
    <t>個別機能訓練に関する記録は、利用者ごとに保管され、常に機能訓練指導員等により閲覧が可能</t>
    <rPh sb="14" eb="17">
      <t>リヨウシャ</t>
    </rPh>
    <rPh sb="25" eb="26">
      <t>ツネ</t>
    </rPh>
    <rPh sb="27" eb="35">
      <t>キノウクンレンシドウイントウ</t>
    </rPh>
    <rPh sb="41" eb="43">
      <t>カノウ</t>
    </rPh>
    <phoneticPr fontId="6"/>
  </si>
  <si>
    <t>個別機能訓練加算（Ⅰ）イとの併算不可</t>
    <rPh sb="0" eb="2">
      <t>コベツ</t>
    </rPh>
    <rPh sb="2" eb="4">
      <t>キノウ</t>
    </rPh>
    <rPh sb="4" eb="6">
      <t>クンレン</t>
    </rPh>
    <rPh sb="6" eb="8">
      <t>カサン</t>
    </rPh>
    <rPh sb="14" eb="15">
      <t>ヘイ</t>
    </rPh>
    <rPh sb="15" eb="16">
      <t>サン</t>
    </rPh>
    <rPh sb="16" eb="18">
      <t>フカ</t>
    </rPh>
    <phoneticPr fontId="6"/>
  </si>
  <si>
    <t>個別機能訓練加算（Ⅱ）
【+20単位/月】</t>
    <rPh sb="16" eb="18">
      <t>タンイ</t>
    </rPh>
    <rPh sb="19" eb="20">
      <t>ツキ</t>
    </rPh>
    <phoneticPr fontId="6"/>
  </si>
  <si>
    <t>次の２点のいずれかに適合している</t>
    <rPh sb="0" eb="1">
      <t>ツギ</t>
    </rPh>
    <rPh sb="2" eb="4">
      <t>ニテン</t>
    </rPh>
    <rPh sb="10" eb="12">
      <t>テキゴウ</t>
    </rPh>
    <phoneticPr fontId="6"/>
  </si>
  <si>
    <t>１　個別機能訓練加算（Ⅰ）イの基準に適合</t>
    <rPh sb="2" eb="4">
      <t>コベツ</t>
    </rPh>
    <rPh sb="4" eb="6">
      <t>キノウ</t>
    </rPh>
    <rPh sb="6" eb="8">
      <t>クンレン</t>
    </rPh>
    <rPh sb="8" eb="10">
      <t>カサン</t>
    </rPh>
    <rPh sb="15" eb="17">
      <t>キジュン</t>
    </rPh>
    <rPh sb="18" eb="20">
      <t>テキゴウ</t>
    </rPh>
    <phoneticPr fontId="6"/>
  </si>
  <si>
    <t>２　個別機能訓練加算（Ⅰ）ロの基準に適合</t>
    <rPh sb="2" eb="4">
      <t>コベツ</t>
    </rPh>
    <rPh sb="4" eb="6">
      <t>キノウ</t>
    </rPh>
    <rPh sb="6" eb="8">
      <t>クンレン</t>
    </rPh>
    <rPh sb="8" eb="10">
      <t>カサン</t>
    </rPh>
    <rPh sb="15" eb="17">
      <t>キジュン</t>
    </rPh>
    <rPh sb="18" eb="20">
      <t>テキゴウ</t>
    </rPh>
    <phoneticPr fontId="6"/>
  </si>
  <si>
    <t>利用者ごとの個別機能訓練計画書の内容等の情報を厚生労働省に提出し（提出については科学的介護情報システム（ＬＩＦＥ）を用いる）、機能訓練の実施にあたって、当該情報その他機能訓練の適切かつ有効な実施のために必要な情報を活用すること</t>
    <rPh sb="0" eb="3">
      <t>リヨウシャ</t>
    </rPh>
    <rPh sb="6" eb="8">
      <t>コベツ</t>
    </rPh>
    <rPh sb="8" eb="10">
      <t>キノウ</t>
    </rPh>
    <rPh sb="10" eb="12">
      <t>クンレン</t>
    </rPh>
    <rPh sb="12" eb="14">
      <t>ケイカク</t>
    </rPh>
    <rPh sb="14" eb="15">
      <t>ショ</t>
    </rPh>
    <rPh sb="16" eb="18">
      <t>ナイヨウ</t>
    </rPh>
    <rPh sb="18" eb="19">
      <t>トウ</t>
    </rPh>
    <rPh sb="20" eb="22">
      <t>ジョウホウ</t>
    </rPh>
    <rPh sb="23" eb="25">
      <t>コウセイ</t>
    </rPh>
    <rPh sb="25" eb="28">
      <t>ロウドウショウ</t>
    </rPh>
    <rPh sb="29" eb="31">
      <t>テイシュツ</t>
    </rPh>
    <rPh sb="33" eb="35">
      <t>テイシュツ</t>
    </rPh>
    <rPh sb="40" eb="43">
      <t>カガクテキ</t>
    </rPh>
    <rPh sb="43" eb="45">
      <t>カイゴ</t>
    </rPh>
    <rPh sb="45" eb="47">
      <t>ジョウホウ</t>
    </rPh>
    <rPh sb="58" eb="59">
      <t>モチ</t>
    </rPh>
    <rPh sb="63" eb="65">
      <t>キノウ</t>
    </rPh>
    <rPh sb="65" eb="67">
      <t>クンレン</t>
    </rPh>
    <rPh sb="68" eb="70">
      <t>ジッシ</t>
    </rPh>
    <rPh sb="76" eb="78">
      <t>トウガイ</t>
    </rPh>
    <rPh sb="78" eb="80">
      <t>ジョウホウ</t>
    </rPh>
    <rPh sb="82" eb="83">
      <t>ホカ</t>
    </rPh>
    <rPh sb="83" eb="85">
      <t>キノウ</t>
    </rPh>
    <rPh sb="85" eb="87">
      <t>クンレン</t>
    </rPh>
    <rPh sb="88" eb="90">
      <t>テキセツ</t>
    </rPh>
    <rPh sb="92" eb="94">
      <t>ユウコウ</t>
    </rPh>
    <rPh sb="95" eb="97">
      <t>ジッシ</t>
    </rPh>
    <rPh sb="101" eb="103">
      <t>ヒツヨウ</t>
    </rPh>
    <rPh sb="104" eb="106">
      <t>ジョウホウ</t>
    </rPh>
    <rPh sb="107" eb="109">
      <t>カツヨウ</t>
    </rPh>
    <phoneticPr fontId="6"/>
  </si>
  <si>
    <t>サービスの質の向上を図るため、ＬＩＦＥへの提出情報およびフィードバック情報を活用して、ＰＤＣＡサイクルによりサービスの質の管理を行う</t>
    <rPh sb="5" eb="6">
      <t>シツ</t>
    </rPh>
    <rPh sb="7" eb="9">
      <t>コウジョウ</t>
    </rPh>
    <rPh sb="10" eb="11">
      <t>ハカ</t>
    </rPh>
    <rPh sb="21" eb="23">
      <t>テイシュツ</t>
    </rPh>
    <rPh sb="23" eb="25">
      <t>ジョウホウ</t>
    </rPh>
    <rPh sb="35" eb="37">
      <t>ジョウホウ</t>
    </rPh>
    <rPh sb="38" eb="40">
      <t>カツヨウ</t>
    </rPh>
    <rPh sb="59" eb="60">
      <t>シツ</t>
    </rPh>
    <rPh sb="61" eb="63">
      <t>カンリ</t>
    </rPh>
    <rPh sb="64" eb="65">
      <t>オコナ</t>
    </rPh>
    <phoneticPr fontId="2"/>
  </si>
  <si>
    <t>リハビリテーションマネジメントにおけるプロセス管理票</t>
    <rPh sb="23" eb="25">
      <t>カンリ</t>
    </rPh>
    <rPh sb="25" eb="26">
      <t>ヒョウ</t>
    </rPh>
    <phoneticPr fontId="2"/>
  </si>
  <si>
    <t>ＡＤＬ維持等加算（Ⅰ）
【＋30単位/月】</t>
    <rPh sb="3" eb="5">
      <t>イジ</t>
    </rPh>
    <rPh sb="5" eb="6">
      <t>トウ</t>
    </rPh>
    <rPh sb="6" eb="8">
      <t>カサン</t>
    </rPh>
    <rPh sb="16" eb="18">
      <t>タンイ</t>
    </rPh>
    <rPh sb="19" eb="20">
      <t>ツキ</t>
    </rPh>
    <phoneticPr fontId="5"/>
  </si>
  <si>
    <t>ＡＤＬの評価は、一定の研修を受けた者により、Barthel Indexを用いる</t>
    <rPh sb="4" eb="6">
      <t>ヒョウカ</t>
    </rPh>
    <rPh sb="8" eb="10">
      <t>イッテイ</t>
    </rPh>
    <rPh sb="11" eb="13">
      <t>ケンシュウ</t>
    </rPh>
    <rPh sb="14" eb="15">
      <t>ウ</t>
    </rPh>
    <rPh sb="17" eb="18">
      <t>モノ</t>
    </rPh>
    <rPh sb="36" eb="37">
      <t>モチ</t>
    </rPh>
    <phoneticPr fontId="5"/>
  </si>
  <si>
    <t>当該施設で評価対象期間が６月を超えて利用している要介護者（評価対象者）の集団について、以下の要件を満たす</t>
    <rPh sb="0" eb="2">
      <t>トウガイ</t>
    </rPh>
    <rPh sb="2" eb="4">
      <t>シセツ</t>
    </rPh>
    <rPh sb="5" eb="7">
      <t>ヒョウカ</t>
    </rPh>
    <rPh sb="7" eb="9">
      <t>タイショウ</t>
    </rPh>
    <rPh sb="9" eb="11">
      <t>キカン</t>
    </rPh>
    <rPh sb="13" eb="14">
      <t>ツキ</t>
    </rPh>
    <rPh sb="15" eb="16">
      <t>コ</t>
    </rPh>
    <rPh sb="18" eb="20">
      <t>リヨウ</t>
    </rPh>
    <rPh sb="24" eb="25">
      <t>ヨウ</t>
    </rPh>
    <rPh sb="25" eb="28">
      <t>カイゴシャ</t>
    </rPh>
    <rPh sb="29" eb="31">
      <t>ヒョウカ</t>
    </rPh>
    <rPh sb="31" eb="33">
      <t>タイショウ</t>
    </rPh>
    <rPh sb="33" eb="34">
      <t>シャ</t>
    </rPh>
    <rPh sb="36" eb="38">
      <t>シュウダン</t>
    </rPh>
    <rPh sb="43" eb="45">
      <t>イカ</t>
    </rPh>
    <rPh sb="46" eb="48">
      <t>ヨウケン</t>
    </rPh>
    <rPh sb="49" eb="50">
      <t>ミ</t>
    </rPh>
    <phoneticPr fontId="5"/>
  </si>
  <si>
    <t>１総数が10人以上</t>
    <rPh sb="1" eb="3">
      <t>ソウスウ</t>
    </rPh>
    <rPh sb="6" eb="7">
      <t>ニン</t>
    </rPh>
    <rPh sb="7" eb="9">
      <t>イジョウ</t>
    </rPh>
    <phoneticPr fontId="5"/>
  </si>
  <si>
    <t>２１について、以下の要件を満たす</t>
    <rPh sb="7" eb="9">
      <t>イカ</t>
    </rPh>
    <rPh sb="10" eb="12">
      <t>ヨウケン</t>
    </rPh>
    <rPh sb="13" eb="14">
      <t>ミ</t>
    </rPh>
    <phoneticPr fontId="5"/>
  </si>
  <si>
    <t>評価対象者全員について、評価対象利用期間の初月（評価対象利用開始月）と当該月の翌月から起算して６月目においてＡＤＬを評価し、その評価に基づく値（ＡＤＬ値）を測定し、測定した日が属する月ごとに厚生労働省に当該測定を提出している（提出については「ＬＩＦＥ」を用いる）</t>
    <rPh sb="0" eb="2">
      <t>ヒョウカ</t>
    </rPh>
    <rPh sb="2" eb="4">
      <t>タイショウ</t>
    </rPh>
    <rPh sb="4" eb="5">
      <t>シャ</t>
    </rPh>
    <rPh sb="5" eb="7">
      <t>ゼンイン</t>
    </rPh>
    <rPh sb="12" eb="14">
      <t>ヒョウカ</t>
    </rPh>
    <rPh sb="14" eb="16">
      <t>タイショウ</t>
    </rPh>
    <rPh sb="16" eb="18">
      <t>リヨウ</t>
    </rPh>
    <rPh sb="18" eb="20">
      <t>キカン</t>
    </rPh>
    <rPh sb="21" eb="23">
      <t>ショゲツ</t>
    </rPh>
    <rPh sb="24" eb="26">
      <t>ヒョウカ</t>
    </rPh>
    <rPh sb="26" eb="28">
      <t>タイショウ</t>
    </rPh>
    <rPh sb="28" eb="30">
      <t>リヨウ</t>
    </rPh>
    <rPh sb="30" eb="33">
      <t>カイシヅキ</t>
    </rPh>
    <rPh sb="35" eb="37">
      <t>トウガイ</t>
    </rPh>
    <rPh sb="37" eb="38">
      <t>ツキ</t>
    </rPh>
    <rPh sb="39" eb="41">
      <t>ヨクゲツ</t>
    </rPh>
    <rPh sb="43" eb="45">
      <t>キサン</t>
    </rPh>
    <rPh sb="48" eb="49">
      <t>ツキ</t>
    </rPh>
    <rPh sb="49" eb="50">
      <t>メ</t>
    </rPh>
    <rPh sb="58" eb="60">
      <t>ヒョウカ</t>
    </rPh>
    <rPh sb="64" eb="66">
      <t>ヒョウカ</t>
    </rPh>
    <rPh sb="67" eb="68">
      <t>モト</t>
    </rPh>
    <rPh sb="70" eb="71">
      <t>アタイ</t>
    </rPh>
    <rPh sb="75" eb="76">
      <t>アタイ</t>
    </rPh>
    <rPh sb="78" eb="80">
      <t>ソクテイ</t>
    </rPh>
    <rPh sb="82" eb="84">
      <t>ソクテイ</t>
    </rPh>
    <rPh sb="86" eb="87">
      <t>ヒ</t>
    </rPh>
    <rPh sb="88" eb="89">
      <t>ゾク</t>
    </rPh>
    <rPh sb="91" eb="92">
      <t>ツキ</t>
    </rPh>
    <rPh sb="95" eb="97">
      <t>コウセイ</t>
    </rPh>
    <rPh sb="97" eb="100">
      <t>ロウドウショウ</t>
    </rPh>
    <rPh sb="101" eb="103">
      <t>トウガイ</t>
    </rPh>
    <rPh sb="103" eb="105">
      <t>ソクテイ</t>
    </rPh>
    <rPh sb="106" eb="108">
      <t>テイシュツ</t>
    </rPh>
    <rPh sb="113" eb="115">
      <t>テイシュツ</t>
    </rPh>
    <rPh sb="127" eb="128">
      <t>モチ</t>
    </rPh>
    <phoneticPr fontId="5"/>
  </si>
  <si>
    <t>評価対象利用開始月の翌月から起算して６月目の月に測定したＡＤＬ値から評価対象利用開始月に測定したＡＤＬ値を控除して得た値を用いて※一定の基準に基づき算定した値（以後ＡＤＬ利得という）の平均値が１以上</t>
    <rPh sb="0" eb="2">
      <t>ヒョウカ</t>
    </rPh>
    <rPh sb="2" eb="4">
      <t>タイショウ</t>
    </rPh>
    <rPh sb="4" eb="6">
      <t>リヨウ</t>
    </rPh>
    <rPh sb="6" eb="9">
      <t>カイシヅキ</t>
    </rPh>
    <rPh sb="10" eb="12">
      <t>ヨクゲツ</t>
    </rPh>
    <rPh sb="14" eb="16">
      <t>キサン</t>
    </rPh>
    <rPh sb="19" eb="20">
      <t>ツキ</t>
    </rPh>
    <rPh sb="20" eb="21">
      <t>メ</t>
    </rPh>
    <rPh sb="22" eb="23">
      <t>ツキ</t>
    </rPh>
    <rPh sb="24" eb="26">
      <t>ソクテイ</t>
    </rPh>
    <rPh sb="31" eb="32">
      <t>アタイ</t>
    </rPh>
    <rPh sb="34" eb="36">
      <t>ヒョウカ</t>
    </rPh>
    <rPh sb="36" eb="38">
      <t>タイショウ</t>
    </rPh>
    <rPh sb="38" eb="40">
      <t>リヨウ</t>
    </rPh>
    <rPh sb="40" eb="43">
      <t>カイシヅキ</t>
    </rPh>
    <rPh sb="44" eb="46">
      <t>ソクテイ</t>
    </rPh>
    <rPh sb="51" eb="52">
      <t>アタイ</t>
    </rPh>
    <rPh sb="53" eb="55">
      <t>コウジョ</t>
    </rPh>
    <rPh sb="57" eb="58">
      <t>エ</t>
    </rPh>
    <rPh sb="59" eb="60">
      <t>アタイ</t>
    </rPh>
    <rPh sb="61" eb="62">
      <t>モチ</t>
    </rPh>
    <rPh sb="65" eb="67">
      <t>イッテイ</t>
    </rPh>
    <rPh sb="68" eb="70">
      <t>キジュン</t>
    </rPh>
    <rPh sb="71" eb="72">
      <t>モト</t>
    </rPh>
    <rPh sb="74" eb="76">
      <t>サンテイ</t>
    </rPh>
    <rPh sb="78" eb="79">
      <t>アタイ</t>
    </rPh>
    <rPh sb="80" eb="82">
      <t>イゴ</t>
    </rPh>
    <rPh sb="85" eb="87">
      <t>リトク</t>
    </rPh>
    <rPh sb="92" eb="94">
      <t>ヘイキン</t>
    </rPh>
    <rPh sb="94" eb="95">
      <t>アタイ</t>
    </rPh>
    <rPh sb="97" eb="99">
      <t>イジョウ</t>
    </rPh>
    <phoneticPr fontId="5"/>
  </si>
  <si>
    <t>※一定の基準に基づき算定した値（ＡＤＬ利得）
{（6月目に測定したＡＤＬ値）―(評価対象利用開始月に測定した値)}＋（右に示す表の右欄の値）＝ＡＤＬ利得</t>
    <rPh sb="1" eb="3">
      <t>イッテイ</t>
    </rPh>
    <rPh sb="4" eb="6">
      <t>キジュン</t>
    </rPh>
    <rPh sb="7" eb="8">
      <t>モト</t>
    </rPh>
    <rPh sb="10" eb="12">
      <t>サンテイ</t>
    </rPh>
    <rPh sb="14" eb="15">
      <t>アタイ</t>
    </rPh>
    <rPh sb="19" eb="21">
      <t>リトク</t>
    </rPh>
    <rPh sb="26" eb="27">
      <t>ツキ</t>
    </rPh>
    <rPh sb="27" eb="28">
      <t>メ</t>
    </rPh>
    <rPh sb="29" eb="31">
      <t>ソクテイ</t>
    </rPh>
    <rPh sb="36" eb="37">
      <t>アタイ</t>
    </rPh>
    <rPh sb="40" eb="42">
      <t>ヒョウカ</t>
    </rPh>
    <rPh sb="42" eb="44">
      <t>タイショウ</t>
    </rPh>
    <rPh sb="44" eb="46">
      <t>リヨウ</t>
    </rPh>
    <rPh sb="46" eb="48">
      <t>カイシ</t>
    </rPh>
    <rPh sb="48" eb="49">
      <t>ヅキ</t>
    </rPh>
    <rPh sb="50" eb="52">
      <t>ソクテイ</t>
    </rPh>
    <rPh sb="54" eb="55">
      <t>アタイ</t>
    </rPh>
    <rPh sb="59" eb="60">
      <t>ミギ</t>
    </rPh>
    <rPh sb="61" eb="62">
      <t>シメ</t>
    </rPh>
    <rPh sb="63" eb="64">
      <t>ヒョウ</t>
    </rPh>
    <rPh sb="65" eb="66">
      <t>ミギ</t>
    </rPh>
    <rPh sb="66" eb="67">
      <t>ラン</t>
    </rPh>
    <rPh sb="68" eb="69">
      <t>アタイ</t>
    </rPh>
    <rPh sb="74" eb="76">
      <t>リトク</t>
    </rPh>
    <phoneticPr fontId="5"/>
  </si>
  <si>
    <t>ＡＤＬ値が０以上25以下</t>
    <rPh sb="3" eb="4">
      <t>チ</t>
    </rPh>
    <rPh sb="6" eb="8">
      <t>イジョウ</t>
    </rPh>
    <rPh sb="10" eb="12">
      <t>イカ</t>
    </rPh>
    <phoneticPr fontId="5"/>
  </si>
  <si>
    <t>ＡＤＬ値が30以上50以下</t>
    <rPh sb="3" eb="4">
      <t>チ</t>
    </rPh>
    <rPh sb="7" eb="9">
      <t>イジョウ</t>
    </rPh>
    <rPh sb="11" eb="13">
      <t>イカ</t>
    </rPh>
    <phoneticPr fontId="5"/>
  </si>
  <si>
    <t>ＡＤＬ値が55以上75以下</t>
    <rPh sb="3" eb="4">
      <t>チ</t>
    </rPh>
    <rPh sb="7" eb="9">
      <t>イジョウ</t>
    </rPh>
    <rPh sb="11" eb="13">
      <t>イカ</t>
    </rPh>
    <phoneticPr fontId="5"/>
  </si>
  <si>
    <t>ＡＤＬ値が80以上100以下</t>
    <rPh sb="3" eb="4">
      <t>チ</t>
    </rPh>
    <rPh sb="7" eb="9">
      <t>イジョウ</t>
    </rPh>
    <rPh sb="12" eb="14">
      <t>イカ</t>
    </rPh>
    <phoneticPr fontId="5"/>
  </si>
  <si>
    <t>ＡＤＬ利得の平均値を計算するにあたり対象とする者は、ＡＤＬ利得の多い順に、上位100分の10に相当する利用者および下位100分の10に相当する利用者を除く利用者とする</t>
    <phoneticPr fontId="5"/>
  </si>
  <si>
    <t>令和６年度については、令和６年３月以前よりＡＤＬ維持等加算（Ⅱ）を算定している場合、ＡＤＬ利得に関わらず、評価対象期間の満了日の属する月の翌月から１２月に限り算定を継続することができる</t>
    <rPh sb="0" eb="2">
      <t>レイワ</t>
    </rPh>
    <rPh sb="3" eb="5">
      <t>ネンド</t>
    </rPh>
    <rPh sb="11" eb="13">
      <t>レイワ</t>
    </rPh>
    <rPh sb="14" eb="15">
      <t>ネン</t>
    </rPh>
    <rPh sb="16" eb="19">
      <t>ガツイゼン</t>
    </rPh>
    <rPh sb="24" eb="29">
      <t>イジトウカサン</t>
    </rPh>
    <rPh sb="33" eb="35">
      <t>サンテイ</t>
    </rPh>
    <rPh sb="39" eb="41">
      <t>バアイ</t>
    </rPh>
    <rPh sb="45" eb="47">
      <t>リトク</t>
    </rPh>
    <rPh sb="48" eb="49">
      <t>カカ</t>
    </rPh>
    <rPh sb="53" eb="55">
      <t>ヒョウカ</t>
    </rPh>
    <rPh sb="55" eb="57">
      <t>タイショウ</t>
    </rPh>
    <rPh sb="57" eb="59">
      <t>キカン</t>
    </rPh>
    <rPh sb="60" eb="62">
      <t>マンリョウ</t>
    </rPh>
    <rPh sb="62" eb="63">
      <t>ビ</t>
    </rPh>
    <rPh sb="64" eb="65">
      <t>ゾク</t>
    </rPh>
    <rPh sb="67" eb="68">
      <t>ツキ</t>
    </rPh>
    <rPh sb="69" eb="71">
      <t>ヨクゲツ</t>
    </rPh>
    <rPh sb="75" eb="76">
      <t>ツキ</t>
    </rPh>
    <rPh sb="77" eb="78">
      <t>カギ</t>
    </rPh>
    <rPh sb="79" eb="81">
      <t>サンテイ</t>
    </rPh>
    <rPh sb="82" eb="84">
      <t>ケイゾク</t>
    </rPh>
    <phoneticPr fontId="5"/>
  </si>
  <si>
    <t>ＡＤＬ維持等加算（Ⅱ）
【+60単位/月】</t>
    <phoneticPr fontId="6"/>
  </si>
  <si>
    <t>ＡＤＬ維持等加算（Ⅰ）の要件を満たした通所介護事業所において、評価期間のＡＤＬ利得の平均値が３以上であること</t>
    <rPh sb="3" eb="5">
      <t>イジ</t>
    </rPh>
    <rPh sb="5" eb="6">
      <t>トウ</t>
    </rPh>
    <rPh sb="6" eb="8">
      <t>カサン</t>
    </rPh>
    <rPh sb="12" eb="14">
      <t>ヨウケン</t>
    </rPh>
    <rPh sb="15" eb="16">
      <t>ミ</t>
    </rPh>
    <rPh sb="19" eb="21">
      <t>ツウショ</t>
    </rPh>
    <rPh sb="21" eb="23">
      <t>カイゴ</t>
    </rPh>
    <rPh sb="23" eb="25">
      <t>ジギョウ</t>
    </rPh>
    <rPh sb="25" eb="26">
      <t>ショ</t>
    </rPh>
    <rPh sb="31" eb="33">
      <t>ヒョウカ</t>
    </rPh>
    <rPh sb="33" eb="35">
      <t>キカン</t>
    </rPh>
    <rPh sb="39" eb="41">
      <t>リトク</t>
    </rPh>
    <rPh sb="42" eb="45">
      <t>ヘイキンチ</t>
    </rPh>
    <rPh sb="47" eb="49">
      <t>イジョウ</t>
    </rPh>
    <phoneticPr fontId="6"/>
  </si>
  <si>
    <t>認知症加算
【+60単位/日】</t>
    <rPh sb="0" eb="3">
      <t>ニンチショウ</t>
    </rPh>
    <rPh sb="3" eb="5">
      <t>カサン</t>
    </rPh>
    <rPh sb="10" eb="12">
      <t>タンイ</t>
    </rPh>
    <rPh sb="13" eb="14">
      <t>ニチ</t>
    </rPh>
    <phoneticPr fontId="6"/>
  </si>
  <si>
    <t>前年度または算定日が属する月の前３月間の利用者の総数のうち、認知症高齢者の日常生活自立度がランクⅢ、ランクⅣまたはランクＭである者の占める割合が100分の15以上であること</t>
    <rPh sb="0" eb="3">
      <t>ゼンネンド</t>
    </rPh>
    <rPh sb="6" eb="8">
      <t>サンテイ</t>
    </rPh>
    <rPh sb="8" eb="9">
      <t>ビ</t>
    </rPh>
    <rPh sb="10" eb="11">
      <t>ゾク</t>
    </rPh>
    <rPh sb="13" eb="14">
      <t>ツキ</t>
    </rPh>
    <rPh sb="15" eb="16">
      <t>マエ</t>
    </rPh>
    <rPh sb="17" eb="18">
      <t>ツキ</t>
    </rPh>
    <rPh sb="18" eb="19">
      <t>カン</t>
    </rPh>
    <rPh sb="20" eb="23">
      <t>リヨウシャ</t>
    </rPh>
    <rPh sb="24" eb="26">
      <t>ソウスウ</t>
    </rPh>
    <phoneticPr fontId="6"/>
  </si>
  <si>
    <t>サービス提供時間帯を通じて、専ら当該指定通所介護の提供に当たる認知症介護の指導に係る専門的な研修、認知症介護に係る専門的な研修、認知症介護に係る実践的な研修等を修了した者を１名以上配置</t>
    <rPh sb="4" eb="6">
      <t>テイキョウ</t>
    </rPh>
    <rPh sb="6" eb="9">
      <t>ジカンタイ</t>
    </rPh>
    <rPh sb="10" eb="11">
      <t>ツウ</t>
    </rPh>
    <rPh sb="14" eb="15">
      <t>モッパ</t>
    </rPh>
    <rPh sb="16" eb="18">
      <t>トウガイ</t>
    </rPh>
    <rPh sb="18" eb="20">
      <t>シテイ</t>
    </rPh>
    <rPh sb="20" eb="22">
      <t>ツウショ</t>
    </rPh>
    <rPh sb="22" eb="24">
      <t>カイゴ</t>
    </rPh>
    <rPh sb="25" eb="27">
      <t>テイキョウ</t>
    </rPh>
    <rPh sb="28" eb="29">
      <t>ア</t>
    </rPh>
    <rPh sb="31" eb="34">
      <t>ニンチショウ</t>
    </rPh>
    <rPh sb="34" eb="36">
      <t>カイゴ</t>
    </rPh>
    <rPh sb="37" eb="39">
      <t>シドウ</t>
    </rPh>
    <rPh sb="40" eb="41">
      <t>カカ</t>
    </rPh>
    <rPh sb="42" eb="45">
      <t>センモンテキ</t>
    </rPh>
    <rPh sb="46" eb="48">
      <t>ケンシュウ</t>
    </rPh>
    <rPh sb="49" eb="52">
      <t>ニンチショウ</t>
    </rPh>
    <rPh sb="52" eb="54">
      <t>カイゴ</t>
    </rPh>
    <rPh sb="55" eb="56">
      <t>カカ</t>
    </rPh>
    <rPh sb="57" eb="60">
      <t>センモンテキ</t>
    </rPh>
    <rPh sb="61" eb="63">
      <t>ケンシュウ</t>
    </rPh>
    <rPh sb="64" eb="67">
      <t>ニンチショウ</t>
    </rPh>
    <rPh sb="67" eb="69">
      <t>カイゴ</t>
    </rPh>
    <rPh sb="70" eb="71">
      <t>カカ</t>
    </rPh>
    <rPh sb="72" eb="75">
      <t>ジッセンテキ</t>
    </rPh>
    <rPh sb="76" eb="78">
      <t>ケンシュウ</t>
    </rPh>
    <rPh sb="78" eb="79">
      <t>トウ</t>
    </rPh>
    <rPh sb="80" eb="82">
      <t>シュウリョウ</t>
    </rPh>
    <rPh sb="84" eb="85">
      <t>モノ</t>
    </rPh>
    <rPh sb="87" eb="90">
      <t>メイイジョウ</t>
    </rPh>
    <rPh sb="90" eb="92">
      <t>ハイチ</t>
    </rPh>
    <phoneticPr fontId="6"/>
  </si>
  <si>
    <t>従業者に対する認知症ケアに関する事例の検討や技術的指導に係る会議を定期的に開催</t>
    <rPh sb="0" eb="3">
      <t>ジュウギョウシャ</t>
    </rPh>
    <rPh sb="4" eb="5">
      <t>タイ</t>
    </rPh>
    <rPh sb="7" eb="10">
      <t>ニンチショウ</t>
    </rPh>
    <rPh sb="13" eb="14">
      <t>カン</t>
    </rPh>
    <rPh sb="16" eb="18">
      <t>ジレイ</t>
    </rPh>
    <rPh sb="19" eb="21">
      <t>ケントウ</t>
    </rPh>
    <phoneticPr fontId="6"/>
  </si>
  <si>
    <t>会議記録</t>
    <rPh sb="0" eb="4">
      <t>カイギキロク</t>
    </rPh>
    <phoneticPr fontId="6"/>
  </si>
  <si>
    <t>若年性認知症利用者受入加算</t>
    <rPh sb="6" eb="9">
      <t>リヨウシャ</t>
    </rPh>
    <rPh sb="9" eb="10">
      <t>ウ</t>
    </rPh>
    <rPh sb="10" eb="11">
      <t>イ</t>
    </rPh>
    <phoneticPr fontId="6"/>
  </si>
  <si>
    <t>若年性認知症利用者ごとに個別の担当者を定める</t>
    <rPh sb="0" eb="3">
      <t>ジャクネンセイ</t>
    </rPh>
    <rPh sb="3" eb="5">
      <t>ニンチ</t>
    </rPh>
    <rPh sb="5" eb="6">
      <t>ショウ</t>
    </rPh>
    <rPh sb="6" eb="9">
      <t>リヨウシャ</t>
    </rPh>
    <rPh sb="12" eb="14">
      <t>コベツ</t>
    </rPh>
    <rPh sb="15" eb="18">
      <t>タントウシャ</t>
    </rPh>
    <rPh sb="19" eb="20">
      <t>サダ</t>
    </rPh>
    <phoneticPr fontId="6"/>
  </si>
  <si>
    <t>利用者に応じた適切なサービス提供</t>
    <rPh sb="0" eb="3">
      <t>リヨウシャ</t>
    </rPh>
    <rPh sb="4" eb="5">
      <t>オウ</t>
    </rPh>
    <rPh sb="7" eb="9">
      <t>テキセツ</t>
    </rPh>
    <rPh sb="14" eb="16">
      <t>テイキョウ</t>
    </rPh>
    <phoneticPr fontId="6"/>
  </si>
  <si>
    <t>実施</t>
    <rPh sb="0" eb="2">
      <t>ジッシ</t>
    </rPh>
    <phoneticPr fontId="6"/>
  </si>
  <si>
    <t>【60単位/日】</t>
    <rPh sb="3" eb="5">
      <t>タンイ</t>
    </rPh>
    <rPh sb="6" eb="7">
      <t>ニチ</t>
    </rPh>
    <phoneticPr fontId="6"/>
  </si>
  <si>
    <t>認知症加算の算定</t>
    <rPh sb="0" eb="3">
      <t>ニンチショウ</t>
    </rPh>
    <rPh sb="3" eb="5">
      <t>カサン</t>
    </rPh>
    <rPh sb="6" eb="8">
      <t>サンテイ</t>
    </rPh>
    <phoneticPr fontId="6"/>
  </si>
  <si>
    <t>なし</t>
    <phoneticPr fontId="6"/>
  </si>
  <si>
    <t>栄養アセスメント加算
【+50単位/月】</t>
    <rPh sb="8" eb="10">
      <t>カサン</t>
    </rPh>
    <rPh sb="18" eb="19">
      <t>ツキ</t>
    </rPh>
    <phoneticPr fontId="6"/>
  </si>
  <si>
    <t>当該事業所の従業者、または外部との連携により管理栄養士を１名以上配置していること</t>
    <rPh sb="0" eb="2">
      <t>トウガイ</t>
    </rPh>
    <rPh sb="2" eb="5">
      <t>ジギョウショ</t>
    </rPh>
    <rPh sb="6" eb="9">
      <t>ジュウギョウシャ</t>
    </rPh>
    <rPh sb="13" eb="15">
      <t>ガイブ</t>
    </rPh>
    <rPh sb="17" eb="19">
      <t>レンケイ</t>
    </rPh>
    <rPh sb="22" eb="24">
      <t>カンリ</t>
    </rPh>
    <rPh sb="24" eb="27">
      <t>エイヨウシ</t>
    </rPh>
    <rPh sb="29" eb="30">
      <t>メイ</t>
    </rPh>
    <rPh sb="30" eb="32">
      <t>イジョウ</t>
    </rPh>
    <rPh sb="32" eb="34">
      <t>ハイチ</t>
    </rPh>
    <phoneticPr fontId="6"/>
  </si>
  <si>
    <t>利用者ごとに、管理栄養士、看護職員、介護職員、生活相談員その他職種の者が共同して栄養アセスメントを実施し、当該利用者またはその家族に対してその結果を説明し、相談等に必要に応じ対応すること</t>
    <rPh sb="0" eb="3">
      <t>リヨウシャ</t>
    </rPh>
    <rPh sb="7" eb="9">
      <t>カンリ</t>
    </rPh>
    <rPh sb="9" eb="12">
      <t>エイヨウシ</t>
    </rPh>
    <rPh sb="13" eb="15">
      <t>カンゴ</t>
    </rPh>
    <rPh sb="15" eb="17">
      <t>ショクイン</t>
    </rPh>
    <rPh sb="18" eb="20">
      <t>カイゴ</t>
    </rPh>
    <rPh sb="20" eb="22">
      <t>ショクイン</t>
    </rPh>
    <rPh sb="23" eb="25">
      <t>セイカツ</t>
    </rPh>
    <rPh sb="25" eb="28">
      <t>ソウダンイン</t>
    </rPh>
    <rPh sb="30" eb="31">
      <t>タ</t>
    </rPh>
    <rPh sb="31" eb="33">
      <t>ショクシュ</t>
    </rPh>
    <rPh sb="34" eb="35">
      <t>モノ</t>
    </rPh>
    <rPh sb="36" eb="38">
      <t>キョウドウ</t>
    </rPh>
    <rPh sb="40" eb="42">
      <t>エイヨウ</t>
    </rPh>
    <rPh sb="49" eb="51">
      <t>ジッシ</t>
    </rPh>
    <rPh sb="53" eb="55">
      <t>トウガイ</t>
    </rPh>
    <rPh sb="55" eb="58">
      <t>リヨウシャ</t>
    </rPh>
    <rPh sb="63" eb="65">
      <t>カゾク</t>
    </rPh>
    <rPh sb="66" eb="67">
      <t>タイ</t>
    </rPh>
    <rPh sb="71" eb="73">
      <t>ケッカ</t>
    </rPh>
    <rPh sb="74" eb="76">
      <t>セツメイ</t>
    </rPh>
    <rPh sb="78" eb="80">
      <t>ソウダン</t>
    </rPh>
    <rPh sb="80" eb="81">
      <t>トウ</t>
    </rPh>
    <rPh sb="82" eb="84">
      <t>ヒツヨウ</t>
    </rPh>
    <rPh sb="85" eb="86">
      <t>オウ</t>
    </rPh>
    <rPh sb="87" eb="89">
      <t>タイオウ</t>
    </rPh>
    <phoneticPr fontId="6"/>
  </si>
  <si>
    <t>利用者ごとの栄養状態等の情報を厚生労働省に提出し（ＬＩＦＥを用いる）、栄養管理の実施に当たって、当該情報その他栄養管理の適切かつ有効な実施のために必要な情報を活用していること</t>
    <rPh sb="0" eb="3">
      <t>リヨウシャ</t>
    </rPh>
    <rPh sb="6" eb="8">
      <t>エイヨウ</t>
    </rPh>
    <rPh sb="8" eb="10">
      <t>ジョウタイ</t>
    </rPh>
    <rPh sb="10" eb="11">
      <t>トウ</t>
    </rPh>
    <rPh sb="12" eb="14">
      <t>ジョウホウ</t>
    </rPh>
    <rPh sb="15" eb="17">
      <t>コウセイ</t>
    </rPh>
    <rPh sb="17" eb="20">
      <t>ロウドウショウ</t>
    </rPh>
    <rPh sb="21" eb="23">
      <t>テイシュツ</t>
    </rPh>
    <rPh sb="30" eb="31">
      <t>モチ</t>
    </rPh>
    <rPh sb="35" eb="37">
      <t>エイヨウ</t>
    </rPh>
    <rPh sb="37" eb="39">
      <t>カンリ</t>
    </rPh>
    <rPh sb="40" eb="42">
      <t>ジッシ</t>
    </rPh>
    <rPh sb="43" eb="44">
      <t>ア</t>
    </rPh>
    <rPh sb="48" eb="50">
      <t>トウガイ</t>
    </rPh>
    <rPh sb="50" eb="52">
      <t>ジョウホウ</t>
    </rPh>
    <rPh sb="54" eb="55">
      <t>タ</t>
    </rPh>
    <rPh sb="55" eb="57">
      <t>エイヨウ</t>
    </rPh>
    <rPh sb="57" eb="59">
      <t>カンリ</t>
    </rPh>
    <rPh sb="60" eb="62">
      <t>テキセツ</t>
    </rPh>
    <rPh sb="64" eb="66">
      <t>ユウコウ</t>
    </rPh>
    <rPh sb="67" eb="69">
      <t>ジッシ</t>
    </rPh>
    <rPh sb="73" eb="75">
      <t>ヒツヨウ</t>
    </rPh>
    <rPh sb="76" eb="78">
      <t>ジョウホウ</t>
    </rPh>
    <rPh sb="79" eb="81">
      <t>カツヨウ</t>
    </rPh>
    <phoneticPr fontId="6"/>
  </si>
  <si>
    <t>該当</t>
  </si>
  <si>
    <t>利用者への体重測定の実施</t>
    <rPh sb="0" eb="3">
      <t>リヨウシャ</t>
    </rPh>
    <rPh sb="5" eb="7">
      <t>タイジュウ</t>
    </rPh>
    <rPh sb="7" eb="9">
      <t>ソクテイ</t>
    </rPh>
    <rPh sb="10" eb="12">
      <t>ジッシ</t>
    </rPh>
    <phoneticPr fontId="6"/>
  </si>
  <si>
    <t>１月毎に実施</t>
    <rPh sb="1" eb="2">
      <t>ツキ</t>
    </rPh>
    <rPh sb="2" eb="3">
      <t>ゴト</t>
    </rPh>
    <rPh sb="4" eb="6">
      <t>ジッシ</t>
    </rPh>
    <phoneticPr fontId="5"/>
  </si>
  <si>
    <t>栄養アセスメントは３月に１回以上、次の手順により実施している</t>
    <rPh sb="0" eb="2">
      <t>エイヨウ</t>
    </rPh>
    <rPh sb="10" eb="11">
      <t>ツキ</t>
    </rPh>
    <rPh sb="13" eb="14">
      <t>カイ</t>
    </rPh>
    <rPh sb="14" eb="16">
      <t>イジョウ</t>
    </rPh>
    <rPh sb="17" eb="18">
      <t>ツギ</t>
    </rPh>
    <rPh sb="19" eb="21">
      <t>テジュン</t>
    </rPh>
    <rPh sb="24" eb="26">
      <t>ジッシ</t>
    </rPh>
    <phoneticPr fontId="6"/>
  </si>
  <si>
    <t>１利用者ごとの低栄養状態のリスクを、利用開始時に把握</t>
    <rPh sb="1" eb="4">
      <t>リヨウシャ</t>
    </rPh>
    <rPh sb="7" eb="8">
      <t>テイ</t>
    </rPh>
    <rPh sb="8" eb="10">
      <t>エイヨウ</t>
    </rPh>
    <rPh sb="10" eb="12">
      <t>ジョウタイ</t>
    </rPh>
    <rPh sb="18" eb="20">
      <t>リヨウ</t>
    </rPh>
    <rPh sb="20" eb="22">
      <t>カイシ</t>
    </rPh>
    <rPh sb="22" eb="23">
      <t>ジ</t>
    </rPh>
    <rPh sb="24" eb="26">
      <t>ハアク</t>
    </rPh>
    <phoneticPr fontId="6"/>
  </si>
  <si>
    <t>２管理栄養士。看護職員、介護職員、生活相談員その他職種の者が共同して、利用者ごとの摂食・嚥下機能および食形態にも配慮しつつ、解決すべき栄養管理上の課題の把握</t>
    <rPh sb="1" eb="3">
      <t>カンリ</t>
    </rPh>
    <rPh sb="3" eb="6">
      <t>エイヨウシ</t>
    </rPh>
    <rPh sb="7" eb="9">
      <t>カンゴ</t>
    </rPh>
    <rPh sb="9" eb="11">
      <t>ショクイン</t>
    </rPh>
    <rPh sb="12" eb="14">
      <t>カイゴ</t>
    </rPh>
    <rPh sb="14" eb="16">
      <t>ショクイン</t>
    </rPh>
    <rPh sb="17" eb="19">
      <t>セイカツ</t>
    </rPh>
    <rPh sb="19" eb="22">
      <t>ソウダンイン</t>
    </rPh>
    <rPh sb="24" eb="25">
      <t>タ</t>
    </rPh>
    <rPh sb="25" eb="27">
      <t>ショクシュ</t>
    </rPh>
    <rPh sb="28" eb="29">
      <t>モノ</t>
    </rPh>
    <rPh sb="30" eb="32">
      <t>キョウドウ</t>
    </rPh>
    <rPh sb="35" eb="38">
      <t>リヨウシャ</t>
    </rPh>
    <rPh sb="41" eb="43">
      <t>セッショク</t>
    </rPh>
    <rPh sb="44" eb="46">
      <t>エンゲ</t>
    </rPh>
    <rPh sb="46" eb="48">
      <t>キノウ</t>
    </rPh>
    <rPh sb="51" eb="52">
      <t>ショク</t>
    </rPh>
    <rPh sb="52" eb="54">
      <t>ケイタイ</t>
    </rPh>
    <rPh sb="56" eb="58">
      <t>ハイリョ</t>
    </rPh>
    <rPh sb="62" eb="64">
      <t>カイケツ</t>
    </rPh>
    <rPh sb="67" eb="69">
      <t>エイヨウ</t>
    </rPh>
    <rPh sb="69" eb="71">
      <t>カンリ</t>
    </rPh>
    <rPh sb="71" eb="72">
      <t>ジョウ</t>
    </rPh>
    <rPh sb="73" eb="75">
      <t>カダイ</t>
    </rPh>
    <rPh sb="76" eb="78">
      <t>ハアク</t>
    </rPh>
    <phoneticPr fontId="6"/>
  </si>
  <si>
    <t>３１および２の結果を当該利用者またはその家族に対して説明し、必要に応じ解決すべき管理栄養上の課題に応じた栄養食事相談、情報提供等を実施</t>
    <rPh sb="7" eb="9">
      <t>ケッカ</t>
    </rPh>
    <rPh sb="10" eb="12">
      <t>トウガイ</t>
    </rPh>
    <rPh sb="12" eb="15">
      <t>リヨウシャ</t>
    </rPh>
    <rPh sb="20" eb="22">
      <t>カゾク</t>
    </rPh>
    <rPh sb="23" eb="24">
      <t>タイ</t>
    </rPh>
    <rPh sb="26" eb="28">
      <t>セツメイ</t>
    </rPh>
    <rPh sb="30" eb="32">
      <t>ヒツヨウ</t>
    </rPh>
    <rPh sb="33" eb="34">
      <t>オウ</t>
    </rPh>
    <rPh sb="35" eb="37">
      <t>カイケツ</t>
    </rPh>
    <rPh sb="40" eb="42">
      <t>カンリ</t>
    </rPh>
    <rPh sb="42" eb="44">
      <t>エイヨウ</t>
    </rPh>
    <rPh sb="44" eb="45">
      <t>ジョウ</t>
    </rPh>
    <rPh sb="46" eb="48">
      <t>カダイ</t>
    </rPh>
    <rPh sb="49" eb="50">
      <t>オウ</t>
    </rPh>
    <rPh sb="52" eb="54">
      <t>エイヨウ</t>
    </rPh>
    <rPh sb="54" eb="56">
      <t>ショクジ</t>
    </rPh>
    <rPh sb="56" eb="58">
      <t>ソウダン</t>
    </rPh>
    <rPh sb="59" eb="61">
      <t>ジョウホウ</t>
    </rPh>
    <rPh sb="61" eb="63">
      <t>テイキョウ</t>
    </rPh>
    <rPh sb="63" eb="64">
      <t>トウ</t>
    </rPh>
    <rPh sb="65" eb="67">
      <t>ジッシ</t>
    </rPh>
    <phoneticPr fontId="6"/>
  </si>
  <si>
    <t>４低栄養状態にある利用者またはそのおそれのある利用者については、介護支援専門員と情報共有を行い、栄養改善加算に係る栄養改善サービスの提供を検討するように依頼している</t>
    <rPh sb="1" eb="2">
      <t>テイ</t>
    </rPh>
    <rPh sb="2" eb="4">
      <t>エイヨウ</t>
    </rPh>
    <rPh sb="4" eb="6">
      <t>ジョウタイ</t>
    </rPh>
    <rPh sb="9" eb="12">
      <t>リヨウシャ</t>
    </rPh>
    <rPh sb="23" eb="26">
      <t>リヨウシャ</t>
    </rPh>
    <rPh sb="32" eb="34">
      <t>カイゴ</t>
    </rPh>
    <rPh sb="34" eb="36">
      <t>シエン</t>
    </rPh>
    <rPh sb="36" eb="39">
      <t>センモンイン</t>
    </rPh>
    <rPh sb="40" eb="42">
      <t>ジョウホウ</t>
    </rPh>
    <rPh sb="42" eb="44">
      <t>キョウユウ</t>
    </rPh>
    <rPh sb="45" eb="46">
      <t>オコナ</t>
    </rPh>
    <rPh sb="48" eb="50">
      <t>エイヨウ</t>
    </rPh>
    <rPh sb="50" eb="52">
      <t>カイゼン</t>
    </rPh>
    <rPh sb="52" eb="54">
      <t>カサン</t>
    </rPh>
    <rPh sb="55" eb="56">
      <t>カカ</t>
    </rPh>
    <rPh sb="57" eb="59">
      <t>エイヨウ</t>
    </rPh>
    <rPh sb="59" eb="61">
      <t>カイゼン</t>
    </rPh>
    <rPh sb="66" eb="68">
      <t>テイキョウ</t>
    </rPh>
    <rPh sb="69" eb="71">
      <t>ケントウ</t>
    </rPh>
    <rPh sb="76" eb="78">
      <t>イライ</t>
    </rPh>
    <phoneticPr fontId="6"/>
  </si>
  <si>
    <t>口腔・栄養スクリーニング加算(Ⅰ)および栄養改善加算との併算不可</t>
    <rPh sb="0" eb="2">
      <t>コウクウ</t>
    </rPh>
    <rPh sb="3" eb="5">
      <t>エイヨウ</t>
    </rPh>
    <rPh sb="12" eb="14">
      <t>カサン</t>
    </rPh>
    <rPh sb="20" eb="22">
      <t>エイヨウ</t>
    </rPh>
    <rPh sb="22" eb="24">
      <t>カイゼン</t>
    </rPh>
    <rPh sb="24" eb="26">
      <t>カサン</t>
    </rPh>
    <rPh sb="28" eb="29">
      <t>ヘイ</t>
    </rPh>
    <rPh sb="29" eb="30">
      <t>サン</t>
    </rPh>
    <rPh sb="30" eb="32">
      <t>フカ</t>
    </rPh>
    <phoneticPr fontId="6"/>
  </si>
  <si>
    <t>算定していない</t>
    <rPh sb="0" eb="2">
      <t>サンテイ</t>
    </rPh>
    <phoneticPr fontId="6"/>
  </si>
  <si>
    <t>栄養改善加算
【+200単位/回】</t>
    <rPh sb="2" eb="4">
      <t>カイゼン</t>
    </rPh>
    <phoneticPr fontId="6"/>
  </si>
  <si>
    <t>低栄養状態にある利用者またはそのおそれのある利用者</t>
    <rPh sb="0" eb="1">
      <t>テイ</t>
    </rPh>
    <rPh sb="1" eb="3">
      <t>エイヨウ</t>
    </rPh>
    <rPh sb="3" eb="5">
      <t>ジョウタイ</t>
    </rPh>
    <rPh sb="8" eb="11">
      <t>リヨウシャ</t>
    </rPh>
    <rPh sb="22" eb="25">
      <t>リヨウシャ</t>
    </rPh>
    <phoneticPr fontId="6"/>
  </si>
  <si>
    <t>管理栄養士（外部との連携を含む）と主治の医師、歯科医師、看護師、居宅介護支援専門員その他の職種(関連職種)が行う体制を整備</t>
    <rPh sb="0" eb="2">
      <t>カンリ</t>
    </rPh>
    <rPh sb="2" eb="5">
      <t>エイヨウシ</t>
    </rPh>
    <rPh sb="6" eb="8">
      <t>ガイブ</t>
    </rPh>
    <rPh sb="10" eb="12">
      <t>レンケイ</t>
    </rPh>
    <rPh sb="13" eb="14">
      <t>フク</t>
    </rPh>
    <rPh sb="17" eb="19">
      <t>ヌシハル</t>
    </rPh>
    <rPh sb="20" eb="22">
      <t>イシ</t>
    </rPh>
    <rPh sb="23" eb="25">
      <t>シカ</t>
    </rPh>
    <rPh sb="25" eb="27">
      <t>イシ</t>
    </rPh>
    <rPh sb="28" eb="30">
      <t>カンゴ</t>
    </rPh>
    <rPh sb="30" eb="31">
      <t>シ</t>
    </rPh>
    <rPh sb="32" eb="34">
      <t>キョタク</t>
    </rPh>
    <rPh sb="34" eb="36">
      <t>カイゴ</t>
    </rPh>
    <rPh sb="36" eb="38">
      <t>シエン</t>
    </rPh>
    <rPh sb="38" eb="41">
      <t>センモンイン</t>
    </rPh>
    <rPh sb="43" eb="44">
      <t>タ</t>
    </rPh>
    <rPh sb="45" eb="47">
      <t>ショクシュ</t>
    </rPh>
    <rPh sb="48" eb="50">
      <t>カンレン</t>
    </rPh>
    <rPh sb="50" eb="52">
      <t>ショクシュ</t>
    </rPh>
    <rPh sb="54" eb="55">
      <t>オコナ</t>
    </rPh>
    <rPh sb="56" eb="58">
      <t>タイセイ</t>
    </rPh>
    <rPh sb="59" eb="61">
      <t>セイビ</t>
    </rPh>
    <phoneticPr fontId="6"/>
  </si>
  <si>
    <t>管理栄養士は、利用開始時に、低栄養状態のリスクを把握する（栄養スクリーニング）</t>
    <rPh sb="0" eb="2">
      <t>カンリ</t>
    </rPh>
    <rPh sb="2" eb="5">
      <t>エイヨウシ</t>
    </rPh>
    <rPh sb="7" eb="9">
      <t>リヨウ</t>
    </rPh>
    <rPh sb="9" eb="11">
      <t>カイシ</t>
    </rPh>
    <rPh sb="11" eb="12">
      <t>ジ</t>
    </rPh>
    <rPh sb="14" eb="15">
      <t>テイ</t>
    </rPh>
    <rPh sb="15" eb="17">
      <t>エイヨウ</t>
    </rPh>
    <rPh sb="17" eb="19">
      <t>ジョウタイ</t>
    </rPh>
    <rPh sb="24" eb="26">
      <t>ハアク</t>
    </rPh>
    <rPh sb="29" eb="31">
      <t>エイヨウ</t>
    </rPh>
    <phoneticPr fontId="6"/>
  </si>
  <si>
    <t>３月ごとに実施</t>
    <phoneticPr fontId="6"/>
  </si>
  <si>
    <t>栄養スクリーニング又は栄養スクリーニング・アセスメント・モニタリング(参考様式)</t>
    <rPh sb="0" eb="2">
      <t>エイヨウ</t>
    </rPh>
    <rPh sb="9" eb="10">
      <t>マタ</t>
    </rPh>
    <rPh sb="11" eb="13">
      <t>エイヨウ</t>
    </rPh>
    <rPh sb="35" eb="37">
      <t>サンコウ</t>
    </rPh>
    <rPh sb="37" eb="39">
      <t>ヨウシキ</t>
    </rPh>
    <phoneticPr fontId="6"/>
  </si>
  <si>
    <t>※ただし、管理栄養士が配置されていない場合は、介護職員等が栄養スクリーニングの結果を記録しても差し支えない</t>
    <rPh sb="5" eb="7">
      <t>カンリ</t>
    </rPh>
    <rPh sb="7" eb="10">
      <t>エイヨウシ</t>
    </rPh>
    <rPh sb="11" eb="13">
      <t>ハイチ</t>
    </rPh>
    <rPh sb="19" eb="21">
      <t>バアイ</t>
    </rPh>
    <rPh sb="23" eb="25">
      <t>カイゴ</t>
    </rPh>
    <rPh sb="25" eb="27">
      <t>ショクイン</t>
    </rPh>
    <rPh sb="27" eb="28">
      <t>トウ</t>
    </rPh>
    <rPh sb="29" eb="31">
      <t>エイヨウ</t>
    </rPh>
    <rPh sb="39" eb="41">
      <t>ケッカ</t>
    </rPh>
    <rPh sb="42" eb="44">
      <t>キロク</t>
    </rPh>
    <rPh sb="47" eb="48">
      <t>サ</t>
    </rPh>
    <rPh sb="49" eb="50">
      <t>ツカ</t>
    </rPh>
    <phoneticPr fontId="6"/>
  </si>
  <si>
    <t>栄養スクリーニング(参考様式)</t>
    <rPh sb="0" eb="2">
      <t>エイヨウ</t>
    </rPh>
    <rPh sb="10" eb="12">
      <t>サンコウ</t>
    </rPh>
    <rPh sb="12" eb="14">
      <t>ヨウシキ</t>
    </rPh>
    <phoneticPr fontId="6"/>
  </si>
  <si>
    <t>管理栄養士は、栄養スクリーニングを踏まえ、利用者毎に解決すべき課題を把握（栄養アセスメント）</t>
    <rPh sb="0" eb="2">
      <t>カンリ</t>
    </rPh>
    <rPh sb="2" eb="5">
      <t>エイヨウシ</t>
    </rPh>
    <rPh sb="7" eb="9">
      <t>エイヨウ</t>
    </rPh>
    <rPh sb="17" eb="18">
      <t>フ</t>
    </rPh>
    <rPh sb="21" eb="24">
      <t>リヨウシャ</t>
    </rPh>
    <rPh sb="24" eb="25">
      <t>ゴト</t>
    </rPh>
    <rPh sb="26" eb="28">
      <t>カイケツ</t>
    </rPh>
    <rPh sb="31" eb="33">
      <t>カダイ</t>
    </rPh>
    <rPh sb="34" eb="36">
      <t>ハアク</t>
    </rPh>
    <rPh sb="37" eb="39">
      <t>エイヨウ</t>
    </rPh>
    <phoneticPr fontId="6"/>
  </si>
  <si>
    <t>栄養スクリーニング・アセスメント・モニタリング(参考様式)</t>
    <phoneticPr fontId="6"/>
  </si>
  <si>
    <t>管理栄養士は、アセスメントに基づいて、ⅰ)栄養補給ⅱ)栄養食事相談ⅲ)課題解決のための関連職種の分担等について、看護職員、介護職員、生活相談員等と共同して、栄養ケア計画を作成</t>
    <rPh sb="14" eb="15">
      <t>モト</t>
    </rPh>
    <rPh sb="21" eb="23">
      <t>エイヨウ</t>
    </rPh>
    <rPh sb="23" eb="25">
      <t>ホキュウ</t>
    </rPh>
    <rPh sb="27" eb="29">
      <t>エイヨウ</t>
    </rPh>
    <rPh sb="29" eb="31">
      <t>ショクジ</t>
    </rPh>
    <rPh sb="31" eb="33">
      <t>ソウダン</t>
    </rPh>
    <rPh sb="35" eb="37">
      <t>カダイ</t>
    </rPh>
    <rPh sb="37" eb="39">
      <t>カイケツ</t>
    </rPh>
    <rPh sb="43" eb="45">
      <t>カンレン</t>
    </rPh>
    <rPh sb="45" eb="47">
      <t>ショクシュ</t>
    </rPh>
    <rPh sb="48" eb="50">
      <t>ブンタン</t>
    </rPh>
    <rPh sb="50" eb="51">
      <t>トウ</t>
    </rPh>
    <rPh sb="56" eb="58">
      <t>カンゴ</t>
    </rPh>
    <rPh sb="58" eb="60">
      <t>ショクイン</t>
    </rPh>
    <rPh sb="61" eb="63">
      <t>カイゴ</t>
    </rPh>
    <rPh sb="63" eb="65">
      <t>ショクイン</t>
    </rPh>
    <rPh sb="66" eb="68">
      <t>セイカツ</t>
    </rPh>
    <rPh sb="68" eb="71">
      <t>ソウダンイン</t>
    </rPh>
    <rPh sb="71" eb="72">
      <t>トウ</t>
    </rPh>
    <rPh sb="73" eb="75">
      <t>キョウドウ</t>
    </rPh>
    <rPh sb="78" eb="80">
      <t>エイヨウ</t>
    </rPh>
    <rPh sb="82" eb="84">
      <t>ケイカク</t>
    </rPh>
    <rPh sb="85" eb="87">
      <t>サクセイ</t>
    </rPh>
    <phoneticPr fontId="6"/>
  </si>
  <si>
    <t>利用者等に対する計画の説明および同意の有無</t>
    <phoneticPr fontId="6"/>
  </si>
  <si>
    <t>管理栄養士は、通所サービスでの食事の提供に当たっては、給食業務の実際の責任者（管理栄養士、栄養士、調理師等）としての役割を担う者に対して、計画に基づいて個別対応した食事の提供ができるように説明および指導（委託給食の場合は、委託業者の管理栄養士等と連携）</t>
    <rPh sb="0" eb="2">
      <t>カンリ</t>
    </rPh>
    <rPh sb="2" eb="5">
      <t>エイヨウシ</t>
    </rPh>
    <rPh sb="7" eb="9">
      <t>ツウショ</t>
    </rPh>
    <rPh sb="15" eb="17">
      <t>ショクジ</t>
    </rPh>
    <rPh sb="18" eb="20">
      <t>テイキョウ</t>
    </rPh>
    <rPh sb="21" eb="22">
      <t>ア</t>
    </rPh>
    <rPh sb="27" eb="29">
      <t>キュウショク</t>
    </rPh>
    <rPh sb="29" eb="31">
      <t>ギョウム</t>
    </rPh>
    <rPh sb="32" eb="34">
      <t>ジッサイ</t>
    </rPh>
    <rPh sb="35" eb="38">
      <t>セキニンシャ</t>
    </rPh>
    <rPh sb="39" eb="41">
      <t>カンリ</t>
    </rPh>
    <rPh sb="41" eb="44">
      <t>エイヨウシ</t>
    </rPh>
    <rPh sb="58" eb="60">
      <t>ヤクワリ</t>
    </rPh>
    <rPh sb="61" eb="62">
      <t>ニナ</t>
    </rPh>
    <rPh sb="63" eb="64">
      <t>モノ</t>
    </rPh>
    <rPh sb="65" eb="66">
      <t>タイ</t>
    </rPh>
    <rPh sb="69" eb="71">
      <t>ケイカク</t>
    </rPh>
    <rPh sb="72" eb="73">
      <t>モト</t>
    </rPh>
    <rPh sb="76" eb="78">
      <t>コベツ</t>
    </rPh>
    <rPh sb="78" eb="80">
      <t>タイオウ</t>
    </rPh>
    <rPh sb="82" eb="84">
      <t>ショクジ</t>
    </rPh>
    <rPh sb="85" eb="87">
      <t>テイキョウ</t>
    </rPh>
    <rPh sb="94" eb="96">
      <t>セツメイ</t>
    </rPh>
    <rPh sb="99" eb="101">
      <t>シドウ</t>
    </rPh>
    <rPh sb="102" eb="104">
      <t>イタク</t>
    </rPh>
    <rPh sb="104" eb="106">
      <t>キュウショク</t>
    </rPh>
    <rPh sb="107" eb="109">
      <t>バアイ</t>
    </rPh>
    <rPh sb="111" eb="113">
      <t>イタク</t>
    </rPh>
    <rPh sb="113" eb="115">
      <t>ギョウシャ</t>
    </rPh>
    <rPh sb="116" eb="118">
      <t>カンリ</t>
    </rPh>
    <rPh sb="118" eb="121">
      <t>エイヨウシ</t>
    </rPh>
    <rPh sb="121" eb="122">
      <t>トウ</t>
    </rPh>
    <rPh sb="123" eb="125">
      <t>レンケイ</t>
    </rPh>
    <phoneticPr fontId="6"/>
  </si>
  <si>
    <t>栄養ケア計画に基づいて栄養食事相談等サービス実施</t>
    <rPh sb="0" eb="2">
      <t>エイヨウ</t>
    </rPh>
    <rPh sb="4" eb="6">
      <t>ケイカク</t>
    </rPh>
    <rPh sb="7" eb="8">
      <t>モト</t>
    </rPh>
    <rPh sb="11" eb="13">
      <t>エイヨウ</t>
    </rPh>
    <rPh sb="13" eb="15">
      <t>ショクジ</t>
    </rPh>
    <rPh sb="15" eb="17">
      <t>ソウダン</t>
    </rPh>
    <rPh sb="17" eb="18">
      <t>トウ</t>
    </rPh>
    <rPh sb="22" eb="24">
      <t>ジッシ</t>
    </rPh>
    <phoneticPr fontId="6"/>
  </si>
  <si>
    <t>管理栄養士等は、栄養ケア提供の主な経過を記録（栄養補給の状況や内容の変更、栄養食事相談の実施内容、課題解決に向けた関連職種のケアの状況等）</t>
    <rPh sb="5" eb="6">
      <t>トウ</t>
    </rPh>
    <rPh sb="8" eb="10">
      <t>エイヨウ</t>
    </rPh>
    <rPh sb="12" eb="14">
      <t>テイキョウ</t>
    </rPh>
    <rPh sb="15" eb="16">
      <t>オモ</t>
    </rPh>
    <rPh sb="17" eb="19">
      <t>ケイカ</t>
    </rPh>
    <rPh sb="20" eb="22">
      <t>キロク</t>
    </rPh>
    <rPh sb="23" eb="25">
      <t>エイヨウ</t>
    </rPh>
    <rPh sb="25" eb="27">
      <t>ホキュウ</t>
    </rPh>
    <rPh sb="28" eb="30">
      <t>ジョウキョウ</t>
    </rPh>
    <rPh sb="31" eb="33">
      <t>ナイヨウ</t>
    </rPh>
    <rPh sb="34" eb="36">
      <t>ヘンコウ</t>
    </rPh>
    <rPh sb="37" eb="39">
      <t>エイヨウ</t>
    </rPh>
    <rPh sb="39" eb="41">
      <t>ショクジ</t>
    </rPh>
    <rPh sb="41" eb="43">
      <t>ソウダン</t>
    </rPh>
    <rPh sb="44" eb="46">
      <t>ジッシ</t>
    </rPh>
    <rPh sb="46" eb="48">
      <t>ナイヨウ</t>
    </rPh>
    <rPh sb="49" eb="51">
      <t>カダイ</t>
    </rPh>
    <rPh sb="51" eb="53">
      <t>カイケツ</t>
    </rPh>
    <rPh sb="54" eb="55">
      <t>ム</t>
    </rPh>
    <rPh sb="57" eb="59">
      <t>カンレン</t>
    </rPh>
    <rPh sb="59" eb="61">
      <t>ショクシュ</t>
    </rPh>
    <rPh sb="65" eb="67">
      <t>ジョウキョウ</t>
    </rPh>
    <rPh sb="67" eb="68">
      <t>トウ</t>
    </rPh>
    <phoneticPr fontId="6"/>
  </si>
  <si>
    <t>栄養ケア提供経過記録
サービスの提供の記録</t>
    <rPh sb="16" eb="18">
      <t>テイキョウ</t>
    </rPh>
    <rPh sb="19" eb="21">
      <t>キロク</t>
    </rPh>
    <phoneticPr fontId="6"/>
  </si>
  <si>
    <t>管理栄養士または関連職種は、体重等の栄養状態の改善状況、栄養補給量等をモニタリングし、総合的な評価判定を行う</t>
    <rPh sb="0" eb="2">
      <t>カンリ</t>
    </rPh>
    <rPh sb="2" eb="5">
      <t>エイヨウシ</t>
    </rPh>
    <rPh sb="8" eb="10">
      <t>カンレン</t>
    </rPh>
    <rPh sb="10" eb="12">
      <t>ショクシュ</t>
    </rPh>
    <rPh sb="14" eb="16">
      <t>タイジュウ</t>
    </rPh>
    <rPh sb="16" eb="17">
      <t>トウ</t>
    </rPh>
    <rPh sb="18" eb="20">
      <t>エイヨウ</t>
    </rPh>
    <rPh sb="20" eb="22">
      <t>ジョウタイ</t>
    </rPh>
    <rPh sb="23" eb="25">
      <t>カイゼン</t>
    </rPh>
    <rPh sb="25" eb="27">
      <t>ジョウキョウ</t>
    </rPh>
    <rPh sb="28" eb="30">
      <t>エイヨウ</t>
    </rPh>
    <rPh sb="30" eb="32">
      <t>ホキュウ</t>
    </rPh>
    <rPh sb="32" eb="33">
      <t>リョウ</t>
    </rPh>
    <rPh sb="33" eb="34">
      <t>トウ</t>
    </rPh>
    <rPh sb="43" eb="46">
      <t>ソウゴウテキ</t>
    </rPh>
    <rPh sb="47" eb="49">
      <t>ヒョウカ</t>
    </rPh>
    <rPh sb="49" eb="51">
      <t>ハンテイ</t>
    </rPh>
    <rPh sb="52" eb="53">
      <t>オコナ</t>
    </rPh>
    <phoneticPr fontId="5"/>
  </si>
  <si>
    <t>３月毎に実施</t>
    <rPh sb="1" eb="2">
      <t>ツキ</t>
    </rPh>
    <rPh sb="2" eb="3">
      <t>ゴト</t>
    </rPh>
    <rPh sb="4" eb="6">
      <t>ジッシ</t>
    </rPh>
    <phoneticPr fontId="5"/>
  </si>
  <si>
    <t>栄養スクリーニング・アセスメント・モニタリング(参考様式)</t>
    <phoneticPr fontId="5"/>
  </si>
  <si>
    <t>栄養改善サービスの提供に当たり、居宅における食事の状況を聞き取った結果、課題がある場合は、当該課題を解決するため、利用者またはその家族の同意を経て、当該利用者の居宅を訪問し、居宅での食事状況・食事環境等の具体的な課題の把握や、主として食事の準備をする者に対する栄養食事相談等の栄養改善サービスを提供すること。</t>
    <rPh sb="0" eb="2">
      <t>エイヨウ</t>
    </rPh>
    <rPh sb="2" eb="4">
      <t>カイゼン</t>
    </rPh>
    <rPh sb="9" eb="11">
      <t>テイキョウ</t>
    </rPh>
    <rPh sb="12" eb="13">
      <t>ア</t>
    </rPh>
    <rPh sb="16" eb="18">
      <t>キョタク</t>
    </rPh>
    <rPh sb="22" eb="24">
      <t>ショクジ</t>
    </rPh>
    <rPh sb="25" eb="27">
      <t>ジョウキョウ</t>
    </rPh>
    <rPh sb="28" eb="29">
      <t>キ</t>
    </rPh>
    <rPh sb="30" eb="31">
      <t>ト</t>
    </rPh>
    <rPh sb="33" eb="35">
      <t>ケッカ</t>
    </rPh>
    <rPh sb="36" eb="38">
      <t>カダイ</t>
    </rPh>
    <rPh sb="41" eb="43">
      <t>バアイ</t>
    </rPh>
    <rPh sb="45" eb="47">
      <t>トウガイ</t>
    </rPh>
    <rPh sb="47" eb="49">
      <t>カダイ</t>
    </rPh>
    <rPh sb="50" eb="52">
      <t>カイケツ</t>
    </rPh>
    <rPh sb="57" eb="60">
      <t>リヨウシャ</t>
    </rPh>
    <rPh sb="65" eb="67">
      <t>カゾク</t>
    </rPh>
    <rPh sb="68" eb="70">
      <t>ドウイ</t>
    </rPh>
    <rPh sb="71" eb="72">
      <t>ヘ</t>
    </rPh>
    <rPh sb="74" eb="76">
      <t>トウガイ</t>
    </rPh>
    <rPh sb="76" eb="79">
      <t>リヨウシャ</t>
    </rPh>
    <rPh sb="80" eb="82">
      <t>キョタク</t>
    </rPh>
    <rPh sb="83" eb="85">
      <t>ホウモン</t>
    </rPh>
    <rPh sb="87" eb="89">
      <t>キョタク</t>
    </rPh>
    <rPh sb="91" eb="93">
      <t>ショクジ</t>
    </rPh>
    <rPh sb="93" eb="95">
      <t>ジョウキョウ</t>
    </rPh>
    <rPh sb="96" eb="98">
      <t>ショクジ</t>
    </rPh>
    <rPh sb="98" eb="100">
      <t>カンキョウ</t>
    </rPh>
    <rPh sb="100" eb="101">
      <t>トウ</t>
    </rPh>
    <rPh sb="102" eb="105">
      <t>グタイテキ</t>
    </rPh>
    <rPh sb="106" eb="108">
      <t>カダイ</t>
    </rPh>
    <rPh sb="109" eb="111">
      <t>ハアク</t>
    </rPh>
    <rPh sb="113" eb="114">
      <t>オモ</t>
    </rPh>
    <rPh sb="117" eb="119">
      <t>ショクジ</t>
    </rPh>
    <rPh sb="120" eb="122">
      <t>ジュンビ</t>
    </rPh>
    <rPh sb="125" eb="126">
      <t>モノ</t>
    </rPh>
    <rPh sb="127" eb="128">
      <t>タイ</t>
    </rPh>
    <rPh sb="130" eb="132">
      <t>エイヨウ</t>
    </rPh>
    <rPh sb="132" eb="134">
      <t>ショクジ</t>
    </rPh>
    <rPh sb="134" eb="136">
      <t>ソウダン</t>
    </rPh>
    <rPh sb="136" eb="137">
      <t>トウ</t>
    </rPh>
    <rPh sb="138" eb="140">
      <t>エイヨウ</t>
    </rPh>
    <rPh sb="140" eb="142">
      <t>カイゼン</t>
    </rPh>
    <rPh sb="147" eb="149">
      <t>テイキョウ</t>
    </rPh>
    <phoneticPr fontId="6"/>
  </si>
  <si>
    <t>栄養状態の把握（体重測定）</t>
    <phoneticPr fontId="5"/>
  </si>
  <si>
    <t>低栄養状態のリスクやモニタリングの結果は、３月毎に介護支援専門員や主治医に対し情報提供</t>
    <rPh sb="0" eb="1">
      <t>テイ</t>
    </rPh>
    <rPh sb="1" eb="3">
      <t>エイヨウ</t>
    </rPh>
    <rPh sb="3" eb="5">
      <t>ジョウタイ</t>
    </rPh>
    <rPh sb="17" eb="19">
      <t>ケッカ</t>
    </rPh>
    <rPh sb="22" eb="23">
      <t>ツキ</t>
    </rPh>
    <rPh sb="23" eb="24">
      <t>ゴト</t>
    </rPh>
    <rPh sb="25" eb="27">
      <t>カイゴ</t>
    </rPh>
    <rPh sb="27" eb="29">
      <t>シエン</t>
    </rPh>
    <rPh sb="29" eb="32">
      <t>センモンイン</t>
    </rPh>
    <rPh sb="33" eb="36">
      <t>シュジイ</t>
    </rPh>
    <rPh sb="37" eb="38">
      <t>タイ</t>
    </rPh>
    <rPh sb="39" eb="41">
      <t>ジョウホウ</t>
    </rPh>
    <rPh sb="41" eb="43">
      <t>テイキョウ</t>
    </rPh>
    <phoneticPr fontId="6"/>
  </si>
  <si>
    <t>３月毎に実施</t>
    <rPh sb="2" eb="3">
      <t>ゴト</t>
    </rPh>
    <phoneticPr fontId="6"/>
  </si>
  <si>
    <t>おおむね３月ごとの評価の結果、現在も低栄養状態にある利用者に該当する者であって、栄養改善の効果が期待できる場合、３月を超えて継続的に栄養改善サービスを提供可</t>
    <rPh sb="5" eb="6">
      <t>ツキ</t>
    </rPh>
    <rPh sb="9" eb="11">
      <t>ヒョウカ</t>
    </rPh>
    <rPh sb="12" eb="14">
      <t>ケッカ</t>
    </rPh>
    <rPh sb="15" eb="17">
      <t>ゲンザイ</t>
    </rPh>
    <rPh sb="18" eb="19">
      <t>テイ</t>
    </rPh>
    <rPh sb="19" eb="21">
      <t>エイヨウ</t>
    </rPh>
    <rPh sb="21" eb="23">
      <t>ジョウタイ</t>
    </rPh>
    <rPh sb="26" eb="29">
      <t>リヨウシャ</t>
    </rPh>
    <rPh sb="30" eb="32">
      <t>ガイトウ</t>
    </rPh>
    <rPh sb="34" eb="35">
      <t>モノ</t>
    </rPh>
    <rPh sb="40" eb="42">
      <t>エイヨウ</t>
    </rPh>
    <rPh sb="42" eb="44">
      <t>カイゼン</t>
    </rPh>
    <rPh sb="45" eb="47">
      <t>コウカ</t>
    </rPh>
    <rPh sb="48" eb="50">
      <t>キタイ</t>
    </rPh>
    <rPh sb="53" eb="55">
      <t>バアイ</t>
    </rPh>
    <rPh sb="57" eb="58">
      <t>ツキ</t>
    </rPh>
    <rPh sb="59" eb="60">
      <t>コ</t>
    </rPh>
    <rPh sb="62" eb="64">
      <t>ケイゾク</t>
    </rPh>
    <rPh sb="64" eb="65">
      <t>テキ</t>
    </rPh>
    <rPh sb="66" eb="68">
      <t>エイヨウ</t>
    </rPh>
    <rPh sb="68" eb="70">
      <t>カイゼン</t>
    </rPh>
    <rPh sb="75" eb="77">
      <t>テイキョウ</t>
    </rPh>
    <rPh sb="77" eb="78">
      <t>カ</t>
    </rPh>
    <phoneticPr fontId="6"/>
  </si>
  <si>
    <t>計画の変更が必要な場合には、管理栄養士は、居宅介護支援専門員に計画の変更を提案し、担当者会議等において計画の変更を実施するとともに、利用者または家族へ説明し同意</t>
    <rPh sb="0" eb="2">
      <t>ケイカク</t>
    </rPh>
    <rPh sb="3" eb="5">
      <t>ヘンコウ</t>
    </rPh>
    <rPh sb="6" eb="8">
      <t>ヒツヨウ</t>
    </rPh>
    <rPh sb="9" eb="11">
      <t>バアイ</t>
    </rPh>
    <rPh sb="14" eb="16">
      <t>カンリ</t>
    </rPh>
    <rPh sb="16" eb="19">
      <t>エイヨウシ</t>
    </rPh>
    <rPh sb="21" eb="23">
      <t>キョタク</t>
    </rPh>
    <rPh sb="23" eb="25">
      <t>カイゴ</t>
    </rPh>
    <rPh sb="25" eb="27">
      <t>シエン</t>
    </rPh>
    <rPh sb="27" eb="30">
      <t>センモンイン</t>
    </rPh>
    <rPh sb="31" eb="33">
      <t>ケイカク</t>
    </rPh>
    <rPh sb="34" eb="36">
      <t>ヘンコウ</t>
    </rPh>
    <rPh sb="37" eb="39">
      <t>テイアン</t>
    </rPh>
    <rPh sb="41" eb="44">
      <t>タントウシャ</t>
    </rPh>
    <rPh sb="44" eb="46">
      <t>カイギ</t>
    </rPh>
    <rPh sb="46" eb="47">
      <t>トウ</t>
    </rPh>
    <rPh sb="51" eb="53">
      <t>ケイカク</t>
    </rPh>
    <rPh sb="54" eb="56">
      <t>ヘンコウ</t>
    </rPh>
    <rPh sb="57" eb="59">
      <t>ジッシ</t>
    </rPh>
    <rPh sb="66" eb="69">
      <t>リヨウシャ</t>
    </rPh>
    <rPh sb="72" eb="74">
      <t>カゾク</t>
    </rPh>
    <rPh sb="75" eb="77">
      <t>セツメイ</t>
    </rPh>
    <rPh sb="78" eb="80">
      <t>ドウイ</t>
    </rPh>
    <phoneticPr fontId="6"/>
  </si>
  <si>
    <t>利用者の終了時には、総合的な評価を行い、その結果を利用者または家族に説明、必要に応じて関係機関との連携を図る</t>
    <rPh sb="0" eb="3">
      <t>リヨウシャ</t>
    </rPh>
    <rPh sb="4" eb="7">
      <t>シュウリョウジ</t>
    </rPh>
    <rPh sb="10" eb="13">
      <t>ソウゴウテキ</t>
    </rPh>
    <rPh sb="14" eb="16">
      <t>ヒョウカ</t>
    </rPh>
    <rPh sb="17" eb="18">
      <t>オコナ</t>
    </rPh>
    <rPh sb="22" eb="24">
      <t>ケッカ</t>
    </rPh>
    <rPh sb="25" eb="28">
      <t>リヨウシャ</t>
    </rPh>
    <rPh sb="31" eb="33">
      <t>カゾク</t>
    </rPh>
    <rPh sb="34" eb="36">
      <t>セツメイ</t>
    </rPh>
    <rPh sb="37" eb="39">
      <t>ヒツヨウ</t>
    </rPh>
    <rPh sb="40" eb="41">
      <t>オウ</t>
    </rPh>
    <rPh sb="43" eb="45">
      <t>カンケイ</t>
    </rPh>
    <rPh sb="45" eb="47">
      <t>キカン</t>
    </rPh>
    <rPh sb="49" eb="51">
      <t>レンケイ</t>
    </rPh>
    <rPh sb="52" eb="53">
      <t>ハカ</t>
    </rPh>
    <phoneticPr fontId="6"/>
  </si>
  <si>
    <t>定員、人員基準に適合</t>
  </si>
  <si>
    <t>月の算定回数</t>
  </si>
  <si>
    <t>２回以下</t>
  </si>
  <si>
    <t>口腔・栄養スクリーニング加算（Ⅰ）
【+20単位/回】</t>
    <rPh sb="0" eb="2">
      <t>コウクウ</t>
    </rPh>
    <rPh sb="3" eb="5">
      <t>エイヨウ</t>
    </rPh>
    <rPh sb="12" eb="14">
      <t>カサン</t>
    </rPh>
    <rPh sb="22" eb="24">
      <t>タンイ</t>
    </rPh>
    <rPh sb="25" eb="26">
      <t>カイ</t>
    </rPh>
    <phoneticPr fontId="6"/>
  </si>
  <si>
    <t>利用者ごとに、口腔スクリーニングおよび栄養スクリーニングを一体的に実施</t>
    <rPh sb="7" eb="9">
      <t>コウクウ</t>
    </rPh>
    <rPh sb="19" eb="21">
      <t>エイヨウ</t>
    </rPh>
    <rPh sb="29" eb="32">
      <t>イッタイテキ</t>
    </rPh>
    <rPh sb="33" eb="35">
      <t>ジッシ</t>
    </rPh>
    <phoneticPr fontId="5"/>
  </si>
  <si>
    <t>利用開始時および利用中６月ごとに利用者の口腔の健康状態について確認を行い、当該利用者の口腔の健康状態に関する情報を当該利用者を担当する介護支援専門員に提供している</t>
    <rPh sb="0" eb="2">
      <t>リヨウ</t>
    </rPh>
    <rPh sb="2" eb="4">
      <t>カイシ</t>
    </rPh>
    <rPh sb="4" eb="5">
      <t>ジ</t>
    </rPh>
    <rPh sb="8" eb="11">
      <t>リヨウチュウ</t>
    </rPh>
    <rPh sb="12" eb="13">
      <t>ツキ</t>
    </rPh>
    <rPh sb="16" eb="19">
      <t>リヨウシャ</t>
    </rPh>
    <rPh sb="20" eb="22">
      <t>コウクウ</t>
    </rPh>
    <rPh sb="23" eb="25">
      <t>ケンコウ</t>
    </rPh>
    <rPh sb="25" eb="27">
      <t>ジョウタイ</t>
    </rPh>
    <rPh sb="31" eb="33">
      <t>カクニン</t>
    </rPh>
    <rPh sb="34" eb="35">
      <t>オコナ</t>
    </rPh>
    <rPh sb="37" eb="39">
      <t>トウガイ</t>
    </rPh>
    <rPh sb="39" eb="42">
      <t>リヨウシャ</t>
    </rPh>
    <rPh sb="43" eb="45">
      <t>コウクウ</t>
    </rPh>
    <rPh sb="46" eb="48">
      <t>ケンコウ</t>
    </rPh>
    <rPh sb="48" eb="50">
      <t>ジョウタイ</t>
    </rPh>
    <rPh sb="51" eb="52">
      <t>カン</t>
    </rPh>
    <rPh sb="54" eb="56">
      <t>ジョウホウ</t>
    </rPh>
    <rPh sb="57" eb="59">
      <t>トウガイ</t>
    </rPh>
    <rPh sb="59" eb="62">
      <t>リヨウシャ</t>
    </rPh>
    <rPh sb="63" eb="65">
      <t>タントウ</t>
    </rPh>
    <rPh sb="67" eb="69">
      <t>カイゴ</t>
    </rPh>
    <rPh sb="69" eb="71">
      <t>シエン</t>
    </rPh>
    <rPh sb="71" eb="74">
      <t>センモンイン</t>
    </rPh>
    <rPh sb="75" eb="77">
      <t>テイキョウ</t>
    </rPh>
    <phoneticPr fontId="4"/>
  </si>
  <si>
    <t>している</t>
  </si>
  <si>
    <t>利用開始時および利用中６月ごとに利用者の栄養状態について確認を行い、当該利用者の栄養状態に関する情報を当該利用者を担当する介護支援専門員に提供している</t>
    <rPh sb="0" eb="2">
      <t>リヨウ</t>
    </rPh>
    <rPh sb="2" eb="4">
      <t>カイシ</t>
    </rPh>
    <rPh sb="4" eb="5">
      <t>ジ</t>
    </rPh>
    <rPh sb="8" eb="11">
      <t>リヨウチュウ</t>
    </rPh>
    <rPh sb="12" eb="13">
      <t>ツキ</t>
    </rPh>
    <rPh sb="16" eb="19">
      <t>リヨウシャ</t>
    </rPh>
    <rPh sb="20" eb="22">
      <t>エイヨウ</t>
    </rPh>
    <rPh sb="22" eb="24">
      <t>ジョウタイ</t>
    </rPh>
    <rPh sb="28" eb="30">
      <t>カクニン</t>
    </rPh>
    <rPh sb="31" eb="32">
      <t>オコナ</t>
    </rPh>
    <rPh sb="34" eb="36">
      <t>トウガイ</t>
    </rPh>
    <rPh sb="36" eb="39">
      <t>リヨウシャ</t>
    </rPh>
    <rPh sb="40" eb="42">
      <t>エイヨウ</t>
    </rPh>
    <rPh sb="42" eb="44">
      <t>ジョウタイ</t>
    </rPh>
    <rPh sb="45" eb="46">
      <t>カン</t>
    </rPh>
    <rPh sb="48" eb="50">
      <t>ジョウホウ</t>
    </rPh>
    <rPh sb="51" eb="53">
      <t>トウガイ</t>
    </rPh>
    <rPh sb="53" eb="56">
      <t>リヨウシャ</t>
    </rPh>
    <rPh sb="57" eb="59">
      <t>タントウ</t>
    </rPh>
    <rPh sb="61" eb="68">
      <t>カイゴシエンセンモンイン</t>
    </rPh>
    <rPh sb="69" eb="71">
      <t>テイキョウ</t>
    </rPh>
    <phoneticPr fontId="4"/>
  </si>
  <si>
    <t>定員・人員基準に適合</t>
    <rPh sb="0" eb="2">
      <t>テイイン</t>
    </rPh>
    <rPh sb="3" eb="5">
      <t>ジンイン</t>
    </rPh>
    <rPh sb="5" eb="7">
      <t>キジュン</t>
    </rPh>
    <rPh sb="8" eb="10">
      <t>テキゴウ</t>
    </rPh>
    <phoneticPr fontId="4"/>
  </si>
  <si>
    <t>口腔スクリーニングおよび栄養スクリーニングの実施にあたっては、利用者について、次に掲げる内容を確認している</t>
    <rPh sb="0" eb="2">
      <t>コウクウ</t>
    </rPh>
    <rPh sb="12" eb="14">
      <t>エイヨウ</t>
    </rPh>
    <rPh sb="22" eb="24">
      <t>ジッシ</t>
    </rPh>
    <rPh sb="31" eb="33">
      <t>リヨウ</t>
    </rPh>
    <rPh sb="33" eb="34">
      <t>シャ</t>
    </rPh>
    <rPh sb="39" eb="40">
      <t>ツギ</t>
    </rPh>
    <rPh sb="41" eb="42">
      <t>カカ</t>
    </rPh>
    <rPh sb="44" eb="46">
      <t>ナイヨウ</t>
    </rPh>
    <rPh sb="47" eb="49">
      <t>カクニン</t>
    </rPh>
    <phoneticPr fontId="4"/>
  </si>
  <si>
    <t>口腔スクリーニングの確認事項</t>
    <rPh sb="0" eb="2">
      <t>コウクウ</t>
    </rPh>
    <rPh sb="10" eb="12">
      <t>カクニン</t>
    </rPh>
    <rPh sb="12" eb="14">
      <t>ジコウ</t>
    </rPh>
    <phoneticPr fontId="4"/>
  </si>
  <si>
    <t>・硬いものを避け、柔らかいものばかりを中心に食べる</t>
    <rPh sb="1" eb="2">
      <t>カタ</t>
    </rPh>
    <rPh sb="6" eb="7">
      <t>サ</t>
    </rPh>
    <rPh sb="9" eb="10">
      <t>ヤワ</t>
    </rPh>
    <rPh sb="19" eb="21">
      <t>チュウシン</t>
    </rPh>
    <rPh sb="22" eb="23">
      <t>タ</t>
    </rPh>
    <phoneticPr fontId="4"/>
  </si>
  <si>
    <t>・入れ歯を使っている</t>
    <rPh sb="1" eb="2">
      <t>イ</t>
    </rPh>
    <rPh sb="3" eb="4">
      <t>バ</t>
    </rPh>
    <rPh sb="5" eb="6">
      <t>ツカ</t>
    </rPh>
    <phoneticPr fontId="4"/>
  </si>
  <si>
    <t>・むせやすい</t>
  </si>
  <si>
    <t>栄養スクリーニングの確認事項</t>
    <rPh sb="0" eb="2">
      <t>エイヨウ</t>
    </rPh>
    <rPh sb="10" eb="12">
      <t>カクニン</t>
    </rPh>
    <rPh sb="12" eb="14">
      <t>ジコウ</t>
    </rPh>
    <phoneticPr fontId="4"/>
  </si>
  <si>
    <t>・ＢＭＩが18.5未満</t>
    <rPh sb="9" eb="11">
      <t>ミマン</t>
    </rPh>
    <phoneticPr fontId="4"/>
  </si>
  <si>
    <t>・１～６月間で３％以上の体重減少または「地域支援事業の実施について」に規定する基本チェックリストのNo.11の項目が「１」に該当</t>
    <rPh sb="4" eb="5">
      <t>ツキ</t>
    </rPh>
    <rPh sb="5" eb="6">
      <t>カン</t>
    </rPh>
    <rPh sb="9" eb="11">
      <t>イジョウ</t>
    </rPh>
    <rPh sb="12" eb="14">
      <t>タイジュウ</t>
    </rPh>
    <rPh sb="14" eb="16">
      <t>ゲンショウ</t>
    </rPh>
    <rPh sb="20" eb="22">
      <t>チイキ</t>
    </rPh>
    <rPh sb="22" eb="24">
      <t>シエン</t>
    </rPh>
    <rPh sb="24" eb="26">
      <t>ジギョウ</t>
    </rPh>
    <rPh sb="27" eb="29">
      <t>ジッシ</t>
    </rPh>
    <rPh sb="35" eb="37">
      <t>キテイ</t>
    </rPh>
    <rPh sb="39" eb="41">
      <t>キホン</t>
    </rPh>
    <rPh sb="55" eb="57">
      <t>コウモク</t>
    </rPh>
    <rPh sb="62" eb="64">
      <t>ガイトウ</t>
    </rPh>
    <phoneticPr fontId="4"/>
  </si>
  <si>
    <t>・血清アルブミン値が3.5ｇ/dl以下</t>
    <rPh sb="1" eb="3">
      <t>ケッセイ</t>
    </rPh>
    <rPh sb="8" eb="9">
      <t>アタイ</t>
    </rPh>
    <rPh sb="17" eb="19">
      <t>イカ</t>
    </rPh>
    <phoneticPr fontId="4"/>
  </si>
  <si>
    <t>・食事摂取量が不良（75％以下）</t>
    <rPh sb="1" eb="3">
      <t>ショクジ</t>
    </rPh>
    <rPh sb="3" eb="5">
      <t>セッシュ</t>
    </rPh>
    <rPh sb="5" eb="6">
      <t>リョウ</t>
    </rPh>
    <rPh sb="7" eb="9">
      <t>フリョウ</t>
    </rPh>
    <rPh sb="13" eb="15">
      <t>イカ</t>
    </rPh>
    <phoneticPr fontId="4"/>
  </si>
  <si>
    <t>当該加算の算定を行う事業所は、サービス担当者会議で決定</t>
    <rPh sb="0" eb="2">
      <t>トウガイ</t>
    </rPh>
    <rPh sb="2" eb="4">
      <t>カサン</t>
    </rPh>
    <rPh sb="5" eb="7">
      <t>サンテイ</t>
    </rPh>
    <rPh sb="8" eb="9">
      <t>オコナ</t>
    </rPh>
    <rPh sb="10" eb="13">
      <t>ジギョウショ</t>
    </rPh>
    <rPh sb="19" eb="22">
      <t>タントウシャ</t>
    </rPh>
    <rPh sb="22" eb="24">
      <t>カイギ</t>
    </rPh>
    <rPh sb="25" eb="27">
      <t>ケッテイ</t>
    </rPh>
    <phoneticPr fontId="4"/>
  </si>
  <si>
    <t>当該事業所以外で口腔・栄養スクリーニング加算を実施していない</t>
    <rPh sb="0" eb="2">
      <t>トウガイ</t>
    </rPh>
    <rPh sb="2" eb="5">
      <t>ジギョウショ</t>
    </rPh>
    <rPh sb="5" eb="7">
      <t>イガイ</t>
    </rPh>
    <rPh sb="8" eb="10">
      <t>コウクウ</t>
    </rPh>
    <rPh sb="11" eb="13">
      <t>エイヨウ</t>
    </rPh>
    <rPh sb="20" eb="22">
      <t>カサン</t>
    </rPh>
    <rPh sb="23" eb="25">
      <t>ジッシ</t>
    </rPh>
    <phoneticPr fontId="4"/>
  </si>
  <si>
    <t>栄養アセスメント加算を算定している、または当該利用者が栄養改善加算の算定にかかる栄養改善サービスを受けている間である、もしくは当該栄養改善サービスが終了した日の属する月である</t>
    <rPh sb="8" eb="10">
      <t>カサン</t>
    </rPh>
    <rPh sb="11" eb="13">
      <t>サンテイ</t>
    </rPh>
    <rPh sb="21" eb="23">
      <t>トウガイ</t>
    </rPh>
    <rPh sb="23" eb="26">
      <t>リヨウシャ</t>
    </rPh>
    <rPh sb="27" eb="29">
      <t>エイヨウ</t>
    </rPh>
    <rPh sb="29" eb="31">
      <t>カイゼン</t>
    </rPh>
    <rPh sb="31" eb="33">
      <t>カサン</t>
    </rPh>
    <rPh sb="34" eb="36">
      <t>サンテイ</t>
    </rPh>
    <rPh sb="40" eb="42">
      <t>エイヨウ</t>
    </rPh>
    <rPh sb="42" eb="44">
      <t>カイゼン</t>
    </rPh>
    <rPh sb="49" eb="50">
      <t>ウ</t>
    </rPh>
    <rPh sb="54" eb="55">
      <t>アイダ</t>
    </rPh>
    <rPh sb="63" eb="65">
      <t>トウガイ</t>
    </rPh>
    <rPh sb="65" eb="67">
      <t>エイヨウ</t>
    </rPh>
    <rPh sb="67" eb="69">
      <t>カイゼン</t>
    </rPh>
    <rPh sb="74" eb="76">
      <t>シュウリョウ</t>
    </rPh>
    <rPh sb="78" eb="79">
      <t>ヒ</t>
    </rPh>
    <rPh sb="80" eb="81">
      <t>ゾク</t>
    </rPh>
    <rPh sb="83" eb="84">
      <t>ツキ</t>
    </rPh>
    <phoneticPr fontId="4"/>
  </si>
  <si>
    <t>該当しない</t>
    <rPh sb="0" eb="2">
      <t>ガイトウ</t>
    </rPh>
    <phoneticPr fontId="4"/>
  </si>
  <si>
    <t>当該利用者が口腔機能向上加算の算定にかかる口腔機能向上サービスを受けている間である、または当該口腔機能向上サービスが終了した日の属する月である</t>
    <rPh sb="0" eb="2">
      <t>トウガイ</t>
    </rPh>
    <rPh sb="2" eb="5">
      <t>リヨウシャ</t>
    </rPh>
    <rPh sb="6" eb="8">
      <t>コウクウ</t>
    </rPh>
    <rPh sb="8" eb="10">
      <t>キノウ</t>
    </rPh>
    <rPh sb="10" eb="12">
      <t>コウジョウ</t>
    </rPh>
    <rPh sb="12" eb="14">
      <t>カサン</t>
    </rPh>
    <rPh sb="15" eb="17">
      <t>サンテイ</t>
    </rPh>
    <rPh sb="21" eb="23">
      <t>コウクウ</t>
    </rPh>
    <rPh sb="23" eb="25">
      <t>キノウ</t>
    </rPh>
    <rPh sb="25" eb="27">
      <t>コウジョウ</t>
    </rPh>
    <rPh sb="32" eb="33">
      <t>ウ</t>
    </rPh>
    <rPh sb="37" eb="38">
      <t>アイダ</t>
    </rPh>
    <rPh sb="45" eb="47">
      <t>トウガイ</t>
    </rPh>
    <rPh sb="47" eb="49">
      <t>コウクウ</t>
    </rPh>
    <rPh sb="49" eb="51">
      <t>キノウ</t>
    </rPh>
    <rPh sb="51" eb="53">
      <t>コウジョウ</t>
    </rPh>
    <rPh sb="58" eb="60">
      <t>シュウリョウ</t>
    </rPh>
    <rPh sb="62" eb="63">
      <t>ヒ</t>
    </rPh>
    <rPh sb="64" eb="65">
      <t>ゾク</t>
    </rPh>
    <rPh sb="67" eb="68">
      <t>ツキ</t>
    </rPh>
    <phoneticPr fontId="4"/>
  </si>
  <si>
    <t>口腔・栄養スクリーニング加算に基づく口腔スクリーニングまたは栄養スクリーニングの結果、栄養改善加算の算定にかかる栄養改善サービスまたは口腔機能向上加算の算定にかかる口腔機能向上サービスの提供が必要だと判断された場合は、口腔・栄養スクリーニング加算の算定月でも栄養改善加算または口腔機能向上加算を同時算定可</t>
    <rPh sb="0" eb="2">
      <t>コウクウ</t>
    </rPh>
    <rPh sb="3" eb="5">
      <t>エイヨウ</t>
    </rPh>
    <rPh sb="12" eb="14">
      <t>カサン</t>
    </rPh>
    <rPh sb="15" eb="16">
      <t>モト</t>
    </rPh>
    <rPh sb="18" eb="20">
      <t>コウクウ</t>
    </rPh>
    <rPh sb="30" eb="32">
      <t>エイヨウ</t>
    </rPh>
    <rPh sb="40" eb="42">
      <t>ケッカ</t>
    </rPh>
    <rPh sb="43" eb="45">
      <t>エイヨウ</t>
    </rPh>
    <rPh sb="45" eb="47">
      <t>カイゼン</t>
    </rPh>
    <rPh sb="47" eb="49">
      <t>カサン</t>
    </rPh>
    <rPh sb="50" eb="52">
      <t>サンテイ</t>
    </rPh>
    <rPh sb="56" eb="58">
      <t>エイヨウ</t>
    </rPh>
    <rPh sb="58" eb="60">
      <t>カイゼン</t>
    </rPh>
    <rPh sb="67" eb="69">
      <t>コウクウ</t>
    </rPh>
    <rPh sb="69" eb="71">
      <t>キノウ</t>
    </rPh>
    <rPh sb="71" eb="73">
      <t>コウジョウ</t>
    </rPh>
    <rPh sb="73" eb="75">
      <t>カサン</t>
    </rPh>
    <rPh sb="76" eb="78">
      <t>サンテイ</t>
    </rPh>
    <rPh sb="82" eb="84">
      <t>コウクウ</t>
    </rPh>
    <rPh sb="84" eb="86">
      <t>キノウ</t>
    </rPh>
    <rPh sb="86" eb="88">
      <t>コウジョウ</t>
    </rPh>
    <rPh sb="93" eb="95">
      <t>テイキョウ</t>
    </rPh>
    <rPh sb="96" eb="98">
      <t>ヒツヨウ</t>
    </rPh>
    <rPh sb="100" eb="102">
      <t>ハンダン</t>
    </rPh>
    <rPh sb="105" eb="107">
      <t>バアイ</t>
    </rPh>
    <rPh sb="109" eb="111">
      <t>コウクウ</t>
    </rPh>
    <rPh sb="112" eb="114">
      <t>エイヨウ</t>
    </rPh>
    <rPh sb="121" eb="123">
      <t>カサン</t>
    </rPh>
    <rPh sb="124" eb="126">
      <t>サンテイ</t>
    </rPh>
    <rPh sb="126" eb="127">
      <t>ヅキ</t>
    </rPh>
    <rPh sb="129" eb="131">
      <t>エイヨウ</t>
    </rPh>
    <rPh sb="131" eb="133">
      <t>カイゼン</t>
    </rPh>
    <rPh sb="133" eb="135">
      <t>カサン</t>
    </rPh>
    <rPh sb="138" eb="140">
      <t>コウクウ</t>
    </rPh>
    <rPh sb="140" eb="142">
      <t>キノウ</t>
    </rPh>
    <rPh sb="142" eb="144">
      <t>コウジョウ</t>
    </rPh>
    <rPh sb="144" eb="146">
      <t>カサン</t>
    </rPh>
    <rPh sb="147" eb="149">
      <t>ドウジ</t>
    </rPh>
    <rPh sb="149" eb="151">
      <t>サンテイ</t>
    </rPh>
    <phoneticPr fontId="6"/>
  </si>
  <si>
    <t>事例あり</t>
    <rPh sb="0" eb="2">
      <t>ジレイ</t>
    </rPh>
    <phoneticPr fontId="4"/>
  </si>
  <si>
    <t>口腔・栄養スクリーニング加算（Ⅱ）
【+5単位/回】</t>
    <rPh sb="0" eb="2">
      <t>コウクウ</t>
    </rPh>
    <rPh sb="3" eb="5">
      <t>エイヨウ</t>
    </rPh>
    <rPh sb="12" eb="14">
      <t>カサン</t>
    </rPh>
    <rPh sb="21" eb="23">
      <t>タンイ</t>
    </rPh>
    <rPh sb="24" eb="25">
      <t>カイ</t>
    </rPh>
    <phoneticPr fontId="6"/>
  </si>
  <si>
    <t>利用者ごとに、口腔スクリーニングまたは栄養スクリーニングの一方を実施
※確認項目は関しては、上記の口腔・栄養スクリーニング加算（Ⅰ）の項目を参照</t>
    <rPh sb="0" eb="3">
      <t>リヨウシャ</t>
    </rPh>
    <rPh sb="7" eb="9">
      <t>コウクウ</t>
    </rPh>
    <rPh sb="19" eb="21">
      <t>エイヨウ</t>
    </rPh>
    <rPh sb="29" eb="31">
      <t>イッポウ</t>
    </rPh>
    <rPh sb="32" eb="34">
      <t>ジッシ</t>
    </rPh>
    <rPh sb="36" eb="38">
      <t>カクニン</t>
    </rPh>
    <rPh sb="38" eb="40">
      <t>コウモク</t>
    </rPh>
    <rPh sb="41" eb="42">
      <t>カン</t>
    </rPh>
    <rPh sb="46" eb="48">
      <t>ジョウキ</t>
    </rPh>
    <rPh sb="49" eb="51">
      <t>コウクウ</t>
    </rPh>
    <rPh sb="52" eb="54">
      <t>エイヨウ</t>
    </rPh>
    <rPh sb="61" eb="63">
      <t>カサン</t>
    </rPh>
    <rPh sb="67" eb="69">
      <t>コウモク</t>
    </rPh>
    <rPh sb="70" eb="72">
      <t>サンショウ</t>
    </rPh>
    <phoneticPr fontId="4"/>
  </si>
  <si>
    <t>次の２点のいずれかに適合している</t>
    <rPh sb="0" eb="1">
      <t>ツギ</t>
    </rPh>
    <rPh sb="3" eb="4">
      <t>テン</t>
    </rPh>
    <rPh sb="10" eb="12">
      <t>テキゴウ</t>
    </rPh>
    <phoneticPr fontId="4"/>
  </si>
  <si>
    <t>１利用者開始時および利用中の６月ごとに利用者の口腔の健康状態について確認を行い、当該利用者の口腔の健康状態に関する情報を当該利用者を担当する介護支援専門員に提供している</t>
    <rPh sb="1" eb="4">
      <t>リヨウシャ</t>
    </rPh>
    <rPh sb="4" eb="6">
      <t>カイシ</t>
    </rPh>
    <rPh sb="6" eb="7">
      <t>ジ</t>
    </rPh>
    <rPh sb="10" eb="13">
      <t>リヨウチュウ</t>
    </rPh>
    <rPh sb="15" eb="16">
      <t>ツキ</t>
    </rPh>
    <rPh sb="19" eb="22">
      <t>リヨウシャ</t>
    </rPh>
    <rPh sb="23" eb="25">
      <t>コウクウ</t>
    </rPh>
    <rPh sb="26" eb="28">
      <t>ケンコウ</t>
    </rPh>
    <rPh sb="28" eb="30">
      <t>ジョウタイ</t>
    </rPh>
    <rPh sb="34" eb="36">
      <t>カクニン</t>
    </rPh>
    <rPh sb="37" eb="38">
      <t>オコナ</t>
    </rPh>
    <rPh sb="40" eb="42">
      <t>トウガイ</t>
    </rPh>
    <rPh sb="42" eb="45">
      <t>リヨウシャ</t>
    </rPh>
    <rPh sb="46" eb="48">
      <t>コウクウ</t>
    </rPh>
    <rPh sb="49" eb="51">
      <t>ケンコウ</t>
    </rPh>
    <rPh sb="51" eb="53">
      <t>ジョウタイ</t>
    </rPh>
    <rPh sb="54" eb="55">
      <t>カン</t>
    </rPh>
    <rPh sb="57" eb="59">
      <t>ジョウホウ</t>
    </rPh>
    <rPh sb="60" eb="62">
      <t>トウガイ</t>
    </rPh>
    <rPh sb="62" eb="65">
      <t>リヨウシャ</t>
    </rPh>
    <rPh sb="66" eb="68">
      <t>タントウ</t>
    </rPh>
    <rPh sb="70" eb="72">
      <t>カイゴ</t>
    </rPh>
    <rPh sb="72" eb="74">
      <t>シエン</t>
    </rPh>
    <rPh sb="74" eb="77">
      <t>センモンイン</t>
    </rPh>
    <rPh sb="78" eb="80">
      <t>テイキョウ</t>
    </rPh>
    <phoneticPr fontId="4"/>
  </si>
  <si>
    <t>２利用開始時および利用中６月ごとに利用者の栄養状態について確認を行い、当該利用者の栄養状態に関する情報を当該利用者を担当する介護支援専門員に提供している</t>
    <phoneticPr fontId="6"/>
  </si>
  <si>
    <t>１に適合している場合、次の要件が満たされている</t>
    <rPh sb="2" eb="4">
      <t>テキゴウ</t>
    </rPh>
    <rPh sb="8" eb="10">
      <t>バアイ</t>
    </rPh>
    <rPh sb="11" eb="12">
      <t>ツギ</t>
    </rPh>
    <rPh sb="13" eb="15">
      <t>ヨウケン</t>
    </rPh>
    <rPh sb="16" eb="17">
      <t>ミ</t>
    </rPh>
    <phoneticPr fontId="4"/>
  </si>
  <si>
    <t>算定日が属する月が、栄養アセスメント加算を算定しているまたは当該利用者が栄養改善加算の算定にかかる栄養改善サービスを受けている間である、もしくは当該栄養改善サービスが終了した日の属する月である</t>
    <rPh sb="0" eb="2">
      <t>サンテイ</t>
    </rPh>
    <rPh sb="2" eb="3">
      <t>ビ</t>
    </rPh>
    <rPh sb="4" eb="5">
      <t>ゾク</t>
    </rPh>
    <rPh sb="7" eb="8">
      <t>ツキ</t>
    </rPh>
    <rPh sb="10" eb="12">
      <t>エイヨウ</t>
    </rPh>
    <rPh sb="18" eb="20">
      <t>カサン</t>
    </rPh>
    <rPh sb="21" eb="23">
      <t>サンテイ</t>
    </rPh>
    <rPh sb="30" eb="32">
      <t>トウガイ</t>
    </rPh>
    <rPh sb="32" eb="35">
      <t>リヨウシャ</t>
    </rPh>
    <rPh sb="36" eb="38">
      <t>エイヨウ</t>
    </rPh>
    <rPh sb="38" eb="40">
      <t>カイゼン</t>
    </rPh>
    <rPh sb="40" eb="42">
      <t>カサン</t>
    </rPh>
    <rPh sb="43" eb="45">
      <t>サンテイ</t>
    </rPh>
    <rPh sb="49" eb="51">
      <t>エイヨウ</t>
    </rPh>
    <rPh sb="51" eb="53">
      <t>カイゼン</t>
    </rPh>
    <rPh sb="58" eb="59">
      <t>ウ</t>
    </rPh>
    <rPh sb="63" eb="64">
      <t>アイダ</t>
    </rPh>
    <rPh sb="72" eb="74">
      <t>トウガイ</t>
    </rPh>
    <rPh sb="74" eb="76">
      <t>エイヨウ</t>
    </rPh>
    <rPh sb="76" eb="78">
      <t>カイゼン</t>
    </rPh>
    <rPh sb="83" eb="85">
      <t>シュウリョウ</t>
    </rPh>
    <rPh sb="87" eb="88">
      <t>ヒ</t>
    </rPh>
    <rPh sb="89" eb="90">
      <t>ゾク</t>
    </rPh>
    <rPh sb="92" eb="93">
      <t>ツキ</t>
    </rPh>
    <phoneticPr fontId="4"/>
  </si>
  <si>
    <t>該当</t>
    <rPh sb="0" eb="2">
      <t>ガイトウ</t>
    </rPh>
    <phoneticPr fontId="4"/>
  </si>
  <si>
    <t>算定日が属する月が、当該利用者が口腔機能向上加算の算定にかかる口腔機能向上サービスを受けている間および当該口腔機能向上サービスが終了した日の属する月ではない</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31" eb="33">
      <t>コウクウ</t>
    </rPh>
    <rPh sb="33" eb="35">
      <t>キノウ</t>
    </rPh>
    <rPh sb="35" eb="37">
      <t>コウジョウ</t>
    </rPh>
    <rPh sb="42" eb="43">
      <t>ウ</t>
    </rPh>
    <rPh sb="47" eb="48">
      <t>アイダ</t>
    </rPh>
    <rPh sb="51" eb="53">
      <t>トウガイ</t>
    </rPh>
    <rPh sb="53" eb="55">
      <t>コウクウ</t>
    </rPh>
    <rPh sb="55" eb="57">
      <t>キノウ</t>
    </rPh>
    <rPh sb="57" eb="59">
      <t>コウジョウ</t>
    </rPh>
    <rPh sb="64" eb="66">
      <t>シュウリョウ</t>
    </rPh>
    <rPh sb="68" eb="69">
      <t>ヒ</t>
    </rPh>
    <rPh sb="70" eb="71">
      <t>ゾク</t>
    </rPh>
    <rPh sb="73" eb="74">
      <t>ツキ</t>
    </rPh>
    <phoneticPr fontId="4"/>
  </si>
  <si>
    <t>２に適合している場合、次の要件が満たされている</t>
    <rPh sb="2" eb="4">
      <t>テキゴウ</t>
    </rPh>
    <rPh sb="8" eb="10">
      <t>バアイ</t>
    </rPh>
    <rPh sb="11" eb="12">
      <t>ツギ</t>
    </rPh>
    <rPh sb="13" eb="15">
      <t>ヨウケン</t>
    </rPh>
    <rPh sb="16" eb="17">
      <t>ミ</t>
    </rPh>
    <phoneticPr fontId="4"/>
  </si>
  <si>
    <t>算定日が属する月が、栄養アセスメント加算を算定していない、かつ、当該利用者が栄養改善加算の算定にかかる栄養改善サービスを受けている間または当該栄養改善サービスが終了した日の属する月ではない</t>
    <rPh sb="0" eb="2">
      <t>サンテイ</t>
    </rPh>
    <rPh sb="2" eb="3">
      <t>ビ</t>
    </rPh>
    <rPh sb="4" eb="5">
      <t>ゾク</t>
    </rPh>
    <rPh sb="7" eb="8">
      <t>ツキ</t>
    </rPh>
    <rPh sb="10" eb="12">
      <t>エイヨウ</t>
    </rPh>
    <rPh sb="18" eb="20">
      <t>カサン</t>
    </rPh>
    <rPh sb="21" eb="23">
      <t>サンテイ</t>
    </rPh>
    <rPh sb="32" eb="34">
      <t>トウガイ</t>
    </rPh>
    <rPh sb="34" eb="37">
      <t>リヨウシャ</t>
    </rPh>
    <rPh sb="38" eb="40">
      <t>エイヨウ</t>
    </rPh>
    <rPh sb="40" eb="42">
      <t>カイゼン</t>
    </rPh>
    <rPh sb="42" eb="44">
      <t>カサン</t>
    </rPh>
    <rPh sb="45" eb="47">
      <t>サンテイ</t>
    </rPh>
    <rPh sb="51" eb="53">
      <t>エイヨウ</t>
    </rPh>
    <rPh sb="53" eb="55">
      <t>カイゼン</t>
    </rPh>
    <rPh sb="60" eb="61">
      <t>ウ</t>
    </rPh>
    <rPh sb="65" eb="66">
      <t>アイダ</t>
    </rPh>
    <rPh sb="69" eb="71">
      <t>トウガイ</t>
    </rPh>
    <rPh sb="71" eb="73">
      <t>エイヨウ</t>
    </rPh>
    <rPh sb="73" eb="75">
      <t>カイゼン</t>
    </rPh>
    <rPh sb="80" eb="82">
      <t>シュウリョウ</t>
    </rPh>
    <rPh sb="84" eb="85">
      <t>ヒ</t>
    </rPh>
    <rPh sb="86" eb="87">
      <t>ゾク</t>
    </rPh>
    <rPh sb="89" eb="90">
      <t>ツキ</t>
    </rPh>
    <phoneticPr fontId="4"/>
  </si>
  <si>
    <t>算定日が属する月が、当該利用者が口腔機能向上加算の算定にかかる口腔機能向上サービスを受けている間および当該口腔機能向上サービスが終了した日の属する月である</t>
    <rPh sb="0" eb="2">
      <t>サンテイ</t>
    </rPh>
    <rPh sb="2" eb="3">
      <t>ビ</t>
    </rPh>
    <rPh sb="4" eb="5">
      <t>ゾク</t>
    </rPh>
    <rPh sb="7" eb="8">
      <t>ツキ</t>
    </rPh>
    <rPh sb="10" eb="12">
      <t>トウガイ</t>
    </rPh>
    <rPh sb="12" eb="15">
      <t>リヨウシャ</t>
    </rPh>
    <rPh sb="16" eb="18">
      <t>コウクウ</t>
    </rPh>
    <rPh sb="18" eb="20">
      <t>キノウ</t>
    </rPh>
    <rPh sb="20" eb="22">
      <t>コウジョウ</t>
    </rPh>
    <rPh sb="22" eb="24">
      <t>カサン</t>
    </rPh>
    <rPh sb="25" eb="27">
      <t>サンテイ</t>
    </rPh>
    <rPh sb="31" eb="33">
      <t>コウクウ</t>
    </rPh>
    <rPh sb="33" eb="35">
      <t>キノウ</t>
    </rPh>
    <rPh sb="35" eb="37">
      <t>コウジョウ</t>
    </rPh>
    <rPh sb="42" eb="43">
      <t>ウ</t>
    </rPh>
    <rPh sb="47" eb="48">
      <t>アイダ</t>
    </rPh>
    <rPh sb="51" eb="53">
      <t>トウガイ</t>
    </rPh>
    <rPh sb="53" eb="55">
      <t>コウクウ</t>
    </rPh>
    <rPh sb="55" eb="57">
      <t>キノウ</t>
    </rPh>
    <rPh sb="57" eb="59">
      <t>コウジョウ</t>
    </rPh>
    <rPh sb="64" eb="66">
      <t>シュウリョウ</t>
    </rPh>
    <rPh sb="68" eb="69">
      <t>ヒ</t>
    </rPh>
    <rPh sb="70" eb="71">
      <t>ゾク</t>
    </rPh>
    <rPh sb="73" eb="74">
      <t>ツキ</t>
    </rPh>
    <phoneticPr fontId="4"/>
  </si>
  <si>
    <t>口腔機能向上加算（Ⅰ）
【+150単位/回】</t>
    <rPh sb="0" eb="2">
      <t>コウクウ</t>
    </rPh>
    <rPh sb="2" eb="4">
      <t>キノウ</t>
    </rPh>
    <rPh sb="4" eb="6">
      <t>コウジョウ</t>
    </rPh>
    <rPh sb="6" eb="8">
      <t>カサン</t>
    </rPh>
    <rPh sb="17" eb="19">
      <t>タンイ</t>
    </rPh>
    <rPh sb="20" eb="21">
      <t>カイ</t>
    </rPh>
    <phoneticPr fontId="6"/>
  </si>
  <si>
    <t>言語聴覚士、歯科衛生士、看護職員を１名以上配置</t>
  </si>
  <si>
    <t>配置</t>
  </si>
  <si>
    <t>当該加算は、以下３点のいずれかに該当し、口腔機能向上サービスの提供が必要と認められる利用者に算定している</t>
    <rPh sb="0" eb="2">
      <t>トウガイ</t>
    </rPh>
    <rPh sb="2" eb="4">
      <t>カサン</t>
    </rPh>
    <rPh sb="6" eb="8">
      <t>イカ</t>
    </rPh>
    <rPh sb="9" eb="10">
      <t>テン</t>
    </rPh>
    <rPh sb="16" eb="18">
      <t>ガイトウ</t>
    </rPh>
    <rPh sb="20" eb="22">
      <t>コウクウ</t>
    </rPh>
    <rPh sb="22" eb="24">
      <t>キノウ</t>
    </rPh>
    <rPh sb="24" eb="26">
      <t>コウジョウ</t>
    </rPh>
    <rPh sb="31" eb="33">
      <t>テイキョウ</t>
    </rPh>
    <rPh sb="34" eb="36">
      <t>ヒツヨウ</t>
    </rPh>
    <rPh sb="37" eb="38">
      <t>ミト</t>
    </rPh>
    <rPh sb="42" eb="45">
      <t>リヨウシャ</t>
    </rPh>
    <rPh sb="46" eb="48">
      <t>サンテイ</t>
    </rPh>
    <phoneticPr fontId="6"/>
  </si>
  <si>
    <t>・認定調査票における嚥下、食事摂取、口腔清潔の３項目のいずれかの項目において「１」以外に該当している</t>
    <rPh sb="1" eb="3">
      <t>ニンテイ</t>
    </rPh>
    <rPh sb="3" eb="5">
      <t>チョウサ</t>
    </rPh>
    <rPh sb="5" eb="6">
      <t>ヒョウ</t>
    </rPh>
    <rPh sb="10" eb="12">
      <t>エンゲ</t>
    </rPh>
    <rPh sb="13" eb="15">
      <t>ショクジ</t>
    </rPh>
    <rPh sb="15" eb="17">
      <t>セッシュ</t>
    </rPh>
    <rPh sb="18" eb="20">
      <t>コウクウ</t>
    </rPh>
    <rPh sb="20" eb="22">
      <t>セイケツ</t>
    </rPh>
    <rPh sb="24" eb="26">
      <t>コウモク</t>
    </rPh>
    <rPh sb="32" eb="34">
      <t>コウモク</t>
    </rPh>
    <rPh sb="41" eb="43">
      <t>イガイ</t>
    </rPh>
    <rPh sb="44" eb="46">
      <t>ガイトウ</t>
    </rPh>
    <phoneticPr fontId="6"/>
  </si>
  <si>
    <t>・基本チェックリストの口腔機能に関連する(13),(14),(15)の３項目のうち、２項目以上が「１」に該当している</t>
    <rPh sb="1" eb="3">
      <t>キホン</t>
    </rPh>
    <rPh sb="11" eb="13">
      <t>コウクウ</t>
    </rPh>
    <rPh sb="13" eb="15">
      <t>キノウ</t>
    </rPh>
    <rPh sb="16" eb="18">
      <t>カンレン</t>
    </rPh>
    <rPh sb="36" eb="38">
      <t>コウモク</t>
    </rPh>
    <rPh sb="43" eb="45">
      <t>コウモク</t>
    </rPh>
    <rPh sb="45" eb="47">
      <t>イジョウ</t>
    </rPh>
    <rPh sb="52" eb="54">
      <t>ガイトウ</t>
    </rPh>
    <phoneticPr fontId="6"/>
  </si>
  <si>
    <t>(13)半年前に比べて固いものが食べにくくなりましたか
(14)お茶や汁物等でむせることがありますか
(15)口の渇きが気になりますか</t>
    <phoneticPr fontId="6"/>
  </si>
  <si>
    <t>・その他口腔機能の低下しているまたはそのおそれのある者</t>
    <rPh sb="3" eb="4">
      <t>ホカ</t>
    </rPh>
    <rPh sb="4" eb="6">
      <t>コウクウ</t>
    </rPh>
    <rPh sb="6" eb="8">
      <t>キノウ</t>
    </rPh>
    <rPh sb="9" eb="11">
      <t>テイカ</t>
    </rPh>
    <rPh sb="26" eb="27">
      <t>モノ</t>
    </rPh>
    <phoneticPr fontId="6"/>
  </si>
  <si>
    <t>利用者ごとの口腔機能を、利用開始時に把握している</t>
    <rPh sb="0" eb="3">
      <t>リヨウシャ</t>
    </rPh>
    <rPh sb="6" eb="8">
      <t>コウクウ</t>
    </rPh>
    <rPh sb="8" eb="10">
      <t>キノウ</t>
    </rPh>
    <rPh sb="12" eb="14">
      <t>リヨウ</t>
    </rPh>
    <rPh sb="14" eb="16">
      <t>カイシ</t>
    </rPh>
    <rPh sb="16" eb="17">
      <t>ジ</t>
    </rPh>
    <rPh sb="18" eb="20">
      <t>ハアク</t>
    </rPh>
    <phoneticPr fontId="6"/>
  </si>
  <si>
    <t>している</t>
    <phoneticPr fontId="6"/>
  </si>
  <si>
    <t>言語聴覚士、歯科衛生士、看護・介護職員、生活相談員等による口腔機能改善管理指導計画の作成</t>
    <rPh sb="20" eb="25">
      <t>セイカツソウダンイン</t>
    </rPh>
    <phoneticPr fontId="6"/>
  </si>
  <si>
    <t>口腔機能改善管理指導計画・実施記録（参考様式）</t>
    <rPh sb="13" eb="15">
      <t>ジッシ</t>
    </rPh>
    <rPh sb="15" eb="17">
      <t>キロク</t>
    </rPh>
    <rPh sb="18" eb="20">
      <t>サンコウ</t>
    </rPh>
    <rPh sb="20" eb="22">
      <t>ヨウシキ</t>
    </rPh>
    <phoneticPr fontId="6"/>
  </si>
  <si>
    <t>計画に基づく言語聴覚士、歯科衛生士または看護職員による口腔機能向上サービスの提供、定期的な記録作成</t>
    <phoneticPr fontId="6"/>
  </si>
  <si>
    <t>口腔機能改善管理指導計画に実施上の問題があれば直ちに当該計画を修正している</t>
    <rPh sb="0" eb="2">
      <t>コウクウ</t>
    </rPh>
    <rPh sb="2" eb="4">
      <t>キノウ</t>
    </rPh>
    <rPh sb="4" eb="6">
      <t>カイゼン</t>
    </rPh>
    <rPh sb="6" eb="8">
      <t>カンリ</t>
    </rPh>
    <rPh sb="8" eb="10">
      <t>シドウ</t>
    </rPh>
    <rPh sb="10" eb="12">
      <t>ケイカク</t>
    </rPh>
    <rPh sb="13" eb="15">
      <t>ジッシ</t>
    </rPh>
    <rPh sb="15" eb="16">
      <t>ジョウ</t>
    </rPh>
    <rPh sb="17" eb="19">
      <t>モンダイ</t>
    </rPh>
    <rPh sb="23" eb="24">
      <t>タダ</t>
    </rPh>
    <rPh sb="26" eb="28">
      <t>トウガイ</t>
    </rPh>
    <rPh sb="28" eb="30">
      <t>ケイカク</t>
    </rPh>
    <rPh sb="31" eb="33">
      <t>シュウセイ</t>
    </rPh>
    <phoneticPr fontId="6"/>
  </si>
  <si>
    <t>利用者毎の計画の進捗状況を定期的に評価し、その結果について、介護支援専門員や医師、歯科医師への情報提供をしている</t>
    <rPh sb="23" eb="25">
      <t>ケッカ</t>
    </rPh>
    <rPh sb="30" eb="32">
      <t>カイゴ</t>
    </rPh>
    <rPh sb="32" eb="34">
      <t>シエン</t>
    </rPh>
    <rPh sb="34" eb="37">
      <t>センモンイン</t>
    </rPh>
    <rPh sb="38" eb="40">
      <t>イシ</t>
    </rPh>
    <rPh sb="41" eb="43">
      <t>シカ</t>
    </rPh>
    <rPh sb="43" eb="45">
      <t>イシ</t>
    </rPh>
    <phoneticPr fontId="6"/>
  </si>
  <si>
    <t>３月ごとに実施</t>
  </si>
  <si>
    <t>口腔機能向上サービスのモニタリング</t>
  </si>
  <si>
    <t>利用者またはその家族に対する計画の説明および同意</t>
    <rPh sb="8" eb="10">
      <t>カゾク</t>
    </rPh>
    <phoneticPr fontId="6"/>
  </si>
  <si>
    <t>おおむね３月ごとの評価の結果、以下２点のいずれかに該当する者であって、継続的に言語聴覚士等がサービス提供を行うことにより、口腔機能の向上または維持の効果が期待できると認められるものについては、継続的に口腔機能向上サービスを提供できる</t>
    <rPh sb="5" eb="6">
      <t>ツキ</t>
    </rPh>
    <rPh sb="9" eb="11">
      <t>ヒョウカ</t>
    </rPh>
    <rPh sb="12" eb="14">
      <t>ケッカ</t>
    </rPh>
    <rPh sb="15" eb="17">
      <t>イカ</t>
    </rPh>
    <rPh sb="18" eb="19">
      <t>テン</t>
    </rPh>
    <rPh sb="25" eb="27">
      <t>ガイトウ</t>
    </rPh>
    <rPh sb="29" eb="30">
      <t>モノ</t>
    </rPh>
    <rPh sb="35" eb="38">
      <t>ケイゾクテキ</t>
    </rPh>
    <rPh sb="39" eb="44">
      <t>ゲンゴチョウカクシ</t>
    </rPh>
    <rPh sb="44" eb="45">
      <t>トウ</t>
    </rPh>
    <rPh sb="50" eb="52">
      <t>テイキョウ</t>
    </rPh>
    <rPh sb="53" eb="54">
      <t>オコナ</t>
    </rPh>
    <rPh sb="61" eb="63">
      <t>コウクウ</t>
    </rPh>
    <rPh sb="63" eb="65">
      <t>キノウ</t>
    </rPh>
    <rPh sb="66" eb="68">
      <t>コウジョウ</t>
    </rPh>
    <rPh sb="71" eb="73">
      <t>イジ</t>
    </rPh>
    <rPh sb="74" eb="76">
      <t>コウカ</t>
    </rPh>
    <rPh sb="77" eb="79">
      <t>キタイ</t>
    </rPh>
    <rPh sb="83" eb="84">
      <t>ミト</t>
    </rPh>
    <rPh sb="96" eb="99">
      <t>ケイゾクテキ</t>
    </rPh>
    <rPh sb="100" eb="102">
      <t>コウクウ</t>
    </rPh>
    <rPh sb="102" eb="104">
      <t>キノウ</t>
    </rPh>
    <rPh sb="104" eb="106">
      <t>コウジョウ</t>
    </rPh>
    <rPh sb="111" eb="113">
      <t>テイキョウ</t>
    </rPh>
    <phoneticPr fontId="6"/>
  </si>
  <si>
    <t>・口腔清潔、唾液分泌、咀嚼、嚥下、食事摂取等の口腔機能の低下が認められる状態</t>
    <rPh sb="1" eb="3">
      <t>コウクウ</t>
    </rPh>
    <rPh sb="3" eb="5">
      <t>セイケツ</t>
    </rPh>
    <rPh sb="6" eb="8">
      <t>ダエキ</t>
    </rPh>
    <rPh sb="8" eb="10">
      <t>ブンピツ</t>
    </rPh>
    <rPh sb="11" eb="13">
      <t>ソシャク</t>
    </rPh>
    <rPh sb="14" eb="16">
      <t>エンゲ</t>
    </rPh>
    <rPh sb="17" eb="19">
      <t>ショクジ</t>
    </rPh>
    <rPh sb="19" eb="21">
      <t>セッシュ</t>
    </rPh>
    <rPh sb="21" eb="22">
      <t>トウ</t>
    </rPh>
    <rPh sb="23" eb="25">
      <t>コウクウ</t>
    </rPh>
    <rPh sb="25" eb="27">
      <t>キノウ</t>
    </rPh>
    <rPh sb="28" eb="30">
      <t>テイカ</t>
    </rPh>
    <rPh sb="31" eb="32">
      <t>ミト</t>
    </rPh>
    <rPh sb="36" eb="38">
      <t>ジョウタイ</t>
    </rPh>
    <phoneticPr fontId="6"/>
  </si>
  <si>
    <t>・当該サービスを継続しないことにより、口腔機能が低下するおそれがある</t>
    <rPh sb="1" eb="3">
      <t>トウガイ</t>
    </rPh>
    <rPh sb="8" eb="10">
      <t>ケイゾク</t>
    </rPh>
    <rPh sb="19" eb="21">
      <t>コウクウ</t>
    </rPh>
    <rPh sb="21" eb="23">
      <t>キノウ</t>
    </rPh>
    <rPh sb="24" eb="26">
      <t>テイカ</t>
    </rPh>
    <phoneticPr fontId="6"/>
  </si>
  <si>
    <t>口腔機能向上加算（Ⅱ）
【+160単位/回】</t>
    <rPh sb="0" eb="2">
      <t>コウクウ</t>
    </rPh>
    <rPh sb="2" eb="4">
      <t>キノウ</t>
    </rPh>
    <rPh sb="4" eb="6">
      <t>コウジョウ</t>
    </rPh>
    <rPh sb="6" eb="8">
      <t>カサン</t>
    </rPh>
    <rPh sb="17" eb="19">
      <t>タンイ</t>
    </rPh>
    <rPh sb="20" eb="21">
      <t>カイ</t>
    </rPh>
    <phoneticPr fontId="6"/>
  </si>
  <si>
    <t>口腔機能向上加算（Ⅰ）の算定用件をすべて満たしている</t>
    <rPh sb="0" eb="2">
      <t>コウクウ</t>
    </rPh>
    <rPh sb="2" eb="4">
      <t>キノウ</t>
    </rPh>
    <rPh sb="4" eb="6">
      <t>コウジョウ</t>
    </rPh>
    <rPh sb="6" eb="8">
      <t>カサン</t>
    </rPh>
    <rPh sb="12" eb="14">
      <t>サンテイ</t>
    </rPh>
    <rPh sb="14" eb="16">
      <t>ヨウケン</t>
    </rPh>
    <rPh sb="20" eb="21">
      <t>ミ</t>
    </rPh>
    <phoneticPr fontId="6"/>
  </si>
  <si>
    <t>利用者ごとの口腔機能改善管理指導計画等の内容等の情報を厚生労働省に提出し（提出については科学的介護情報システム【ＬＩＦＥ】を用いる）、口腔機能向上サービスの実施にあたって、当該情報その他口腔衛生の管理の適切かつ有効な実施のために必要な情報を活用すること</t>
    <rPh sb="0" eb="3">
      <t>リヨウシャ</t>
    </rPh>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4" eb="26">
      <t>ジョウホウ</t>
    </rPh>
    <rPh sb="27" eb="29">
      <t>コウセイ</t>
    </rPh>
    <rPh sb="29" eb="32">
      <t>ロウドウショウ</t>
    </rPh>
    <rPh sb="33" eb="35">
      <t>テイシュツ</t>
    </rPh>
    <rPh sb="37" eb="39">
      <t>テイシュツ</t>
    </rPh>
    <rPh sb="44" eb="47">
      <t>カガクテキ</t>
    </rPh>
    <rPh sb="47" eb="49">
      <t>カイゴ</t>
    </rPh>
    <rPh sb="49" eb="51">
      <t>ジョウホウ</t>
    </rPh>
    <rPh sb="62" eb="63">
      <t>モチ</t>
    </rPh>
    <rPh sb="67" eb="69">
      <t>コウクウ</t>
    </rPh>
    <rPh sb="69" eb="71">
      <t>キノウ</t>
    </rPh>
    <rPh sb="71" eb="73">
      <t>コウジョウ</t>
    </rPh>
    <rPh sb="78" eb="80">
      <t>ジッシ</t>
    </rPh>
    <rPh sb="86" eb="88">
      <t>トウガイ</t>
    </rPh>
    <rPh sb="88" eb="90">
      <t>ジョウホウ</t>
    </rPh>
    <rPh sb="92" eb="93">
      <t>ホカ</t>
    </rPh>
    <rPh sb="93" eb="95">
      <t>コウクウ</t>
    </rPh>
    <rPh sb="95" eb="97">
      <t>エイセイ</t>
    </rPh>
    <rPh sb="98" eb="100">
      <t>カンリ</t>
    </rPh>
    <rPh sb="101" eb="103">
      <t>テキセツ</t>
    </rPh>
    <rPh sb="105" eb="107">
      <t>ユウコウ</t>
    </rPh>
    <rPh sb="108" eb="110">
      <t>ジッシ</t>
    </rPh>
    <rPh sb="114" eb="116">
      <t>ヒツヨウ</t>
    </rPh>
    <rPh sb="117" eb="119">
      <t>ジョウホウ</t>
    </rPh>
    <rPh sb="120" eb="122">
      <t>カツヨウ</t>
    </rPh>
    <phoneticPr fontId="6"/>
  </si>
  <si>
    <t>科学的介護推進体制加算　【+40単位/月】</t>
    <rPh sb="0" eb="3">
      <t>カガクテキ</t>
    </rPh>
    <rPh sb="3" eb="5">
      <t>カイゴ</t>
    </rPh>
    <rPh sb="5" eb="7">
      <t>スイシン</t>
    </rPh>
    <rPh sb="7" eb="9">
      <t>タイセイ</t>
    </rPh>
    <rPh sb="9" eb="11">
      <t>カサン</t>
    </rPh>
    <rPh sb="16" eb="18">
      <t>タンイ</t>
    </rPh>
    <rPh sb="19" eb="20">
      <t>ツキ</t>
    </rPh>
    <phoneticPr fontId="6"/>
  </si>
  <si>
    <t>利用者ごとのＡＤＬ値、栄養状態、口腔機能、認知症の状況その他の利用者の心身の状況等に係る基本的な情報を、厚生労働省に提出（提出にはＬＩＦＥを用いる）</t>
    <rPh sb="0" eb="3">
      <t>リヨウシャ</t>
    </rPh>
    <rPh sb="9" eb="10">
      <t>アタイ</t>
    </rPh>
    <rPh sb="11" eb="13">
      <t>エイヨウ</t>
    </rPh>
    <rPh sb="13" eb="15">
      <t>ジョウタイ</t>
    </rPh>
    <rPh sb="16" eb="18">
      <t>コウクウ</t>
    </rPh>
    <rPh sb="18" eb="20">
      <t>キノウ</t>
    </rPh>
    <rPh sb="21" eb="24">
      <t>ニンチショウ</t>
    </rPh>
    <rPh sb="25" eb="27">
      <t>ジョウキョウ</t>
    </rPh>
    <rPh sb="29" eb="30">
      <t>タ</t>
    </rPh>
    <rPh sb="31" eb="34">
      <t>リヨウシャ</t>
    </rPh>
    <rPh sb="35" eb="37">
      <t>シンシン</t>
    </rPh>
    <rPh sb="38" eb="40">
      <t>ジョウキョウ</t>
    </rPh>
    <rPh sb="40" eb="41">
      <t>トウ</t>
    </rPh>
    <rPh sb="42" eb="43">
      <t>カカ</t>
    </rPh>
    <rPh sb="44" eb="47">
      <t>キホンテキ</t>
    </rPh>
    <rPh sb="48" eb="50">
      <t>ジョウホウ</t>
    </rPh>
    <rPh sb="52" eb="54">
      <t>コウセイ</t>
    </rPh>
    <rPh sb="54" eb="57">
      <t>ロウドウショウ</t>
    </rPh>
    <rPh sb="58" eb="60">
      <t>テイシュツ</t>
    </rPh>
    <rPh sb="61" eb="63">
      <t>テイシュツ</t>
    </rPh>
    <rPh sb="70" eb="71">
      <t>モチ</t>
    </rPh>
    <phoneticPr fontId="6"/>
  </si>
  <si>
    <t>「科学的介護情報システム（LIFE）関連加算に関する基本的考え方並びに事務処理手順及び様式例の提示について」を参照</t>
    <rPh sb="1" eb="4">
      <t>カガクテキ</t>
    </rPh>
    <rPh sb="4" eb="6">
      <t>カイゴ</t>
    </rPh>
    <rPh sb="6" eb="8">
      <t>ジョウホウ</t>
    </rPh>
    <rPh sb="18" eb="20">
      <t>カンレン</t>
    </rPh>
    <rPh sb="20" eb="22">
      <t>カサン</t>
    </rPh>
    <rPh sb="23" eb="24">
      <t>カン</t>
    </rPh>
    <rPh sb="26" eb="29">
      <t>キホンテキ</t>
    </rPh>
    <rPh sb="29" eb="30">
      <t>カンガ</t>
    </rPh>
    <rPh sb="31" eb="32">
      <t>カタ</t>
    </rPh>
    <rPh sb="32" eb="33">
      <t>ナラ</t>
    </rPh>
    <rPh sb="35" eb="37">
      <t>ジム</t>
    </rPh>
    <rPh sb="37" eb="39">
      <t>ショリ</t>
    </rPh>
    <rPh sb="39" eb="41">
      <t>テジュン</t>
    </rPh>
    <rPh sb="41" eb="42">
      <t>オヨ</t>
    </rPh>
    <rPh sb="43" eb="45">
      <t>ヨウシキ</t>
    </rPh>
    <rPh sb="45" eb="46">
      <t>レイ</t>
    </rPh>
    <rPh sb="47" eb="49">
      <t>テイジ</t>
    </rPh>
    <rPh sb="55" eb="57">
      <t>サンショウ</t>
    </rPh>
    <phoneticPr fontId="6"/>
  </si>
  <si>
    <t>必要に応じて通所介護計画を見直すなど、通所介護の提供に当たって、上記に規定する情報その他通所介護を適切かつ有効に提供するために必要な情報を活用している</t>
    <rPh sb="0" eb="2">
      <t>ヒツヨウ</t>
    </rPh>
    <rPh sb="3" eb="4">
      <t>オウ</t>
    </rPh>
    <rPh sb="6" eb="8">
      <t>ツウショ</t>
    </rPh>
    <rPh sb="8" eb="10">
      <t>カイゴ</t>
    </rPh>
    <rPh sb="10" eb="12">
      <t>ケイカク</t>
    </rPh>
    <rPh sb="13" eb="15">
      <t>ミナオ</t>
    </rPh>
    <rPh sb="19" eb="21">
      <t>ツウショ</t>
    </rPh>
    <rPh sb="21" eb="23">
      <t>カイゴ</t>
    </rPh>
    <rPh sb="24" eb="26">
      <t>テイキョウ</t>
    </rPh>
    <rPh sb="27" eb="28">
      <t>ア</t>
    </rPh>
    <rPh sb="32" eb="34">
      <t>ジョウキ</t>
    </rPh>
    <rPh sb="35" eb="37">
      <t>キテイ</t>
    </rPh>
    <rPh sb="39" eb="41">
      <t>ジョウホウ</t>
    </rPh>
    <rPh sb="43" eb="44">
      <t>タ</t>
    </rPh>
    <rPh sb="44" eb="46">
      <t>ツウショ</t>
    </rPh>
    <rPh sb="46" eb="48">
      <t>カイゴ</t>
    </rPh>
    <rPh sb="49" eb="51">
      <t>テキセツ</t>
    </rPh>
    <rPh sb="53" eb="55">
      <t>ユウコウ</t>
    </rPh>
    <rPh sb="56" eb="58">
      <t>テイキョウ</t>
    </rPh>
    <rPh sb="63" eb="65">
      <t>ヒツヨウ</t>
    </rPh>
    <rPh sb="66" eb="68">
      <t>ジョウホウ</t>
    </rPh>
    <rPh sb="69" eb="71">
      <t>カツヨウ</t>
    </rPh>
    <phoneticPr fontId="6"/>
  </si>
  <si>
    <t>同一建物による減算
【-94単位/日】</t>
    <rPh sb="0" eb="2">
      <t>ドウイツ</t>
    </rPh>
    <rPh sb="2" eb="4">
      <t>タテモノ</t>
    </rPh>
    <rPh sb="7" eb="9">
      <t>ゲンサン</t>
    </rPh>
    <rPh sb="14" eb="16">
      <t>タンイ</t>
    </rPh>
    <rPh sb="17" eb="18">
      <t>ニチ</t>
    </rPh>
    <phoneticPr fontId="5"/>
  </si>
  <si>
    <t>同一建物に居住または通所する利用者の有無</t>
    <rPh sb="0" eb="2">
      <t>ドウイツ</t>
    </rPh>
    <rPh sb="2" eb="4">
      <t>タテモノ</t>
    </rPh>
    <rPh sb="5" eb="7">
      <t>キョジュウ</t>
    </rPh>
    <rPh sb="10" eb="12">
      <t>ツウショ</t>
    </rPh>
    <rPh sb="14" eb="17">
      <t>リヨウシャ</t>
    </rPh>
    <rPh sb="18" eb="20">
      <t>ウム</t>
    </rPh>
    <phoneticPr fontId="5"/>
  </si>
  <si>
    <t>送迎減算
【-47単位/片道】</t>
    <rPh sb="0" eb="2">
      <t>ソウゲイ</t>
    </rPh>
    <rPh sb="2" eb="4">
      <t>ゲンサン</t>
    </rPh>
    <rPh sb="9" eb="11">
      <t>タンイ</t>
    </rPh>
    <rPh sb="12" eb="14">
      <t>カタミチ</t>
    </rPh>
    <phoneticPr fontId="5"/>
  </si>
  <si>
    <t>居宅と事業所との間の送迎を行わなかった利用者の有無</t>
    <rPh sb="0" eb="2">
      <t>キョタク</t>
    </rPh>
    <rPh sb="3" eb="6">
      <t>ジギョウショ</t>
    </rPh>
    <rPh sb="8" eb="9">
      <t>アイダ</t>
    </rPh>
    <rPh sb="10" eb="12">
      <t>ソウゲイ</t>
    </rPh>
    <rPh sb="13" eb="14">
      <t>オコナ</t>
    </rPh>
    <rPh sb="19" eb="22">
      <t>リヨウシャ</t>
    </rPh>
    <rPh sb="23" eb="25">
      <t>ウム</t>
    </rPh>
    <phoneticPr fontId="5"/>
  </si>
  <si>
    <t>通所介護計画、サービス提供の記録</t>
    <rPh sb="0" eb="2">
      <t>ツウショ</t>
    </rPh>
    <rPh sb="2" eb="4">
      <t>カイゴ</t>
    </rPh>
    <rPh sb="4" eb="6">
      <t>ケイカク</t>
    </rPh>
    <rPh sb="11" eb="13">
      <t>テイキョウ</t>
    </rPh>
    <rPh sb="14" eb="16">
      <t>キロク</t>
    </rPh>
    <phoneticPr fontId="5"/>
  </si>
  <si>
    <t>サービス提供体制強化加算（Ⅰ）
【+22単位/回】</t>
    <phoneticPr fontId="6"/>
  </si>
  <si>
    <t>１次の２点でいずれかに適合すること</t>
    <rPh sb="1" eb="2">
      <t>ツギ</t>
    </rPh>
    <rPh sb="4" eb="5">
      <t>テン</t>
    </rPh>
    <rPh sb="11" eb="13">
      <t>テキゴウ</t>
    </rPh>
    <phoneticPr fontId="6"/>
  </si>
  <si>
    <t>・介護職員のうち介護福祉士の数</t>
    <rPh sb="1" eb="3">
      <t>カイゴ</t>
    </rPh>
    <rPh sb="3" eb="5">
      <t>ショクイン</t>
    </rPh>
    <rPh sb="8" eb="10">
      <t>カイゴ</t>
    </rPh>
    <rPh sb="10" eb="13">
      <t>フクシシ</t>
    </rPh>
    <rPh sb="14" eb="15">
      <t>カズ</t>
    </rPh>
    <phoneticPr fontId="6"/>
  </si>
  <si>
    <t>７割以上</t>
    <rPh sb="1" eb="4">
      <t>ワリイジョウ</t>
    </rPh>
    <phoneticPr fontId="6"/>
  </si>
  <si>
    <t>・介護職員のうち、勤続年数10年以上の介護福祉士の数</t>
    <rPh sb="1" eb="3">
      <t>カイゴ</t>
    </rPh>
    <rPh sb="3" eb="5">
      <t>ショクイン</t>
    </rPh>
    <rPh sb="9" eb="11">
      <t>キンゾク</t>
    </rPh>
    <rPh sb="11" eb="13">
      <t>ネンスウ</t>
    </rPh>
    <rPh sb="15" eb="16">
      <t>ネン</t>
    </rPh>
    <rPh sb="16" eb="18">
      <t>イジョウ</t>
    </rPh>
    <rPh sb="19" eb="21">
      <t>カイゴ</t>
    </rPh>
    <rPh sb="21" eb="23">
      <t>フクシ</t>
    </rPh>
    <rPh sb="25" eb="26">
      <t>カズ</t>
    </rPh>
    <phoneticPr fontId="6"/>
  </si>
  <si>
    <t>２.５割以上</t>
    <rPh sb="3" eb="6">
      <t>ワリイジョウ</t>
    </rPh>
    <phoneticPr fontId="6"/>
  </si>
  <si>
    <t>２定員、人員基準に適合</t>
    <rPh sb="1" eb="3">
      <t>テイイン</t>
    </rPh>
    <rPh sb="4" eb="6">
      <t>ジンイン</t>
    </rPh>
    <rPh sb="6" eb="8">
      <t>キジュン</t>
    </rPh>
    <rPh sb="9" eb="11">
      <t>テキゴウ</t>
    </rPh>
    <phoneticPr fontId="6"/>
  </si>
  <si>
    <t>サービス提供体制強化加算（Ⅱ）
【+18単位/回】</t>
    <phoneticPr fontId="6"/>
  </si>
  <si>
    <t>１介護職員のうち介護福祉士の数</t>
    <rPh sb="1" eb="3">
      <t>カイゴ</t>
    </rPh>
    <rPh sb="3" eb="5">
      <t>ショクイン</t>
    </rPh>
    <rPh sb="8" eb="10">
      <t>カイゴ</t>
    </rPh>
    <rPh sb="10" eb="13">
      <t>フクシシ</t>
    </rPh>
    <rPh sb="14" eb="15">
      <t>カズ</t>
    </rPh>
    <phoneticPr fontId="6"/>
  </si>
  <si>
    <t>５割以上</t>
    <rPh sb="1" eb="4">
      <t>ワリイジョウ</t>
    </rPh>
    <phoneticPr fontId="6"/>
  </si>
  <si>
    <t>サービス提供体制強化加算（Ⅲ）
【+6単位/回】</t>
    <phoneticPr fontId="6"/>
  </si>
  <si>
    <t>４割以上</t>
    <rPh sb="1" eb="4">
      <t>ワリイジョウ</t>
    </rPh>
    <phoneticPr fontId="6"/>
  </si>
  <si>
    <t>・指定通所介護を利用者に直接提供する職員の総数のうち、
勤続年数７年以上の職員の数</t>
    <rPh sb="1" eb="3">
      <t>シテイ</t>
    </rPh>
    <rPh sb="3" eb="5">
      <t>ツウショ</t>
    </rPh>
    <rPh sb="5" eb="7">
      <t>カイゴ</t>
    </rPh>
    <rPh sb="8" eb="11">
      <t>リヨウシャ</t>
    </rPh>
    <rPh sb="12" eb="14">
      <t>チョクセツ</t>
    </rPh>
    <rPh sb="14" eb="16">
      <t>テイキョウ</t>
    </rPh>
    <rPh sb="18" eb="20">
      <t>ショクイン</t>
    </rPh>
    <rPh sb="21" eb="23">
      <t>ソウスウ</t>
    </rPh>
    <rPh sb="28" eb="30">
      <t>キンゾク</t>
    </rPh>
    <rPh sb="30" eb="32">
      <t>ネンスウ</t>
    </rPh>
    <rPh sb="33" eb="34">
      <t>ネン</t>
    </rPh>
    <rPh sb="34" eb="36">
      <t>イジョウ</t>
    </rPh>
    <rPh sb="37" eb="39">
      <t>ショクイン</t>
    </rPh>
    <rPh sb="40" eb="41">
      <t>カズ</t>
    </rPh>
    <phoneticPr fontId="6"/>
  </si>
  <si>
    <t>３割以上</t>
    <rPh sb="1" eb="4">
      <t>ワリイジョウ</t>
    </rPh>
    <phoneticPr fontId="6"/>
  </si>
  <si>
    <t>【指定通所介護を利用者に直接提供する職員】…生活相談員、看護職員、介護職員または機能訓練指導員のこと</t>
    <rPh sb="1" eb="3">
      <t>シテイ</t>
    </rPh>
    <rPh sb="3" eb="5">
      <t>ツウショ</t>
    </rPh>
    <rPh sb="5" eb="7">
      <t>カイゴ</t>
    </rPh>
    <rPh sb="8" eb="11">
      <t>リヨウシャ</t>
    </rPh>
    <rPh sb="12" eb="14">
      <t>チョクセツ</t>
    </rPh>
    <rPh sb="14" eb="16">
      <t>テイキョウ</t>
    </rPh>
    <rPh sb="18" eb="20">
      <t>ショクイン</t>
    </rPh>
    <rPh sb="22" eb="24">
      <t>セイカツ</t>
    </rPh>
    <rPh sb="24" eb="27">
      <t>ソウダンイン</t>
    </rPh>
    <rPh sb="28" eb="30">
      <t>カンゴ</t>
    </rPh>
    <rPh sb="30" eb="32">
      <t>ショクイン</t>
    </rPh>
    <rPh sb="33" eb="35">
      <t>カイゴ</t>
    </rPh>
    <rPh sb="35" eb="37">
      <t>ショクイン</t>
    </rPh>
    <rPh sb="40" eb="42">
      <t>キノウ</t>
    </rPh>
    <rPh sb="42" eb="44">
      <t>クンレン</t>
    </rPh>
    <rPh sb="44" eb="47">
      <t>シドウイン</t>
    </rPh>
    <phoneticPr fontId="6"/>
  </si>
  <si>
    <t>介護職員等処遇改善加算（Ⅰ）
【*92/1000】</t>
    <rPh sb="4" eb="5">
      <t>トウ</t>
    </rPh>
    <phoneticPr fontId="5"/>
  </si>
  <si>
    <t>１賃金改善に関する計画の策定、計画に基づく措置</t>
    <phoneticPr fontId="5"/>
  </si>
  <si>
    <t>賃金改善計画書</t>
    <rPh sb="0" eb="2">
      <t>チンギン</t>
    </rPh>
    <phoneticPr fontId="5"/>
  </si>
  <si>
    <t>賃金改善基準</t>
    <rPh sb="0" eb="6">
      <t>チンギンカイゼンキジュン</t>
    </rPh>
    <phoneticPr fontId="5"/>
  </si>
  <si>
    <t>①仮に介護職員等処遇改善加算（Ⅳ）を算定した場合に算定することが見込まれる額の２分の１以上を基本給または決まって毎月支払われる手当に充当</t>
    <rPh sb="66" eb="68">
      <t>ジュウトウ</t>
    </rPh>
    <phoneticPr fontId="5"/>
  </si>
  <si>
    <t>②介護福祉士であって、経験および技能を有する介護職員と認められる者のうち一人は、賃金改善後の賃金の見込額が年額４４０万円以上</t>
    <phoneticPr fontId="5"/>
  </si>
  <si>
    <t>２介護職員等処遇改善計画書の作成、職員に周知、県に届出</t>
    <rPh sb="1" eb="3">
      <t>カイゴ</t>
    </rPh>
    <rPh sb="3" eb="5">
      <t>ショクイン</t>
    </rPh>
    <rPh sb="5" eb="6">
      <t>トウ</t>
    </rPh>
    <rPh sb="6" eb="8">
      <t>ショグウ</t>
    </rPh>
    <rPh sb="8" eb="10">
      <t>カイゼン</t>
    </rPh>
    <rPh sb="10" eb="12">
      <t>ケイカク</t>
    </rPh>
    <rPh sb="17" eb="19">
      <t>ショクイン</t>
    </rPh>
    <rPh sb="23" eb="24">
      <t>ケン</t>
    </rPh>
    <rPh sb="25" eb="27">
      <t>トドケデ</t>
    </rPh>
    <phoneticPr fontId="5"/>
  </si>
  <si>
    <t>介護職員等処遇改善計画書</t>
    <rPh sb="0" eb="5">
      <t>カイゴショクイントウ</t>
    </rPh>
    <rPh sb="5" eb="7">
      <t>ショグウ</t>
    </rPh>
    <phoneticPr fontId="5"/>
  </si>
  <si>
    <t>３賃金改善の実施</t>
    <phoneticPr fontId="5"/>
  </si>
  <si>
    <t>４事業年度ごとに職員の処遇改善に関する実績を県に報告</t>
    <rPh sb="1" eb="2">
      <t>ギョウ</t>
    </rPh>
    <rPh sb="2" eb="4">
      <t>ネンド</t>
    </rPh>
    <rPh sb="7" eb="9">
      <t>ショクイン</t>
    </rPh>
    <rPh sb="21" eb="22">
      <t>ケン</t>
    </rPh>
    <phoneticPr fontId="5"/>
  </si>
  <si>
    <t>実績報告書</t>
  </si>
  <si>
    <t>５前12月間に法令違反し、罰金以上の刑</t>
    <rPh sb="13" eb="15">
      <t>バッキン</t>
    </rPh>
    <rPh sb="15" eb="17">
      <t>イジョウ</t>
    </rPh>
    <rPh sb="18" eb="19">
      <t>ケイ</t>
    </rPh>
    <phoneticPr fontId="5"/>
  </si>
  <si>
    <t>なし</t>
  </si>
  <si>
    <t>【法令】
・労働基準法
・労働者災害補償保険法
・最低賃金法
・労働安全衛生法
・雇用保険法
・その他労働に関する法令</t>
    <rPh sb="1" eb="3">
      <t>ホウレイ</t>
    </rPh>
    <rPh sb="6" eb="8">
      <t>ロウドウ</t>
    </rPh>
    <rPh sb="8" eb="11">
      <t>キジュンホウ</t>
    </rPh>
    <rPh sb="13" eb="16">
      <t>ロウドウシャ</t>
    </rPh>
    <rPh sb="16" eb="18">
      <t>サイガイ</t>
    </rPh>
    <rPh sb="18" eb="20">
      <t>ホショウ</t>
    </rPh>
    <rPh sb="20" eb="23">
      <t>ホケンホウ</t>
    </rPh>
    <rPh sb="25" eb="27">
      <t>サイテイ</t>
    </rPh>
    <rPh sb="27" eb="29">
      <t>チンギン</t>
    </rPh>
    <rPh sb="29" eb="30">
      <t>ホウ</t>
    </rPh>
    <rPh sb="32" eb="34">
      <t>ロウドウ</t>
    </rPh>
    <rPh sb="34" eb="36">
      <t>アンゼン</t>
    </rPh>
    <rPh sb="36" eb="39">
      <t>エイセイホウ</t>
    </rPh>
    <rPh sb="41" eb="43">
      <t>コヨウ</t>
    </rPh>
    <rPh sb="43" eb="46">
      <t>ホケンホウ</t>
    </rPh>
    <rPh sb="50" eb="51">
      <t>ホカ</t>
    </rPh>
    <rPh sb="51" eb="53">
      <t>ロウドウ</t>
    </rPh>
    <rPh sb="54" eb="55">
      <t>カン</t>
    </rPh>
    <rPh sb="57" eb="59">
      <t>ホウレイ</t>
    </rPh>
    <phoneticPr fontId="5"/>
  </si>
  <si>
    <t>６労働保険料の納付</t>
    <phoneticPr fontId="5"/>
  </si>
  <si>
    <t>適正に納付</t>
  </si>
  <si>
    <t>７①、②、③のいずれにも適合</t>
    <phoneticPr fontId="5"/>
  </si>
  <si>
    <t>①介護職員の任用の際の職責または職務内容等の要件を書面で作成し、全ての介護職員に周知</t>
    <rPh sb="1" eb="3">
      <t>カイゴ</t>
    </rPh>
    <rPh sb="3" eb="5">
      <t>ショクイン</t>
    </rPh>
    <rPh sb="6" eb="8">
      <t>ニンヨウ</t>
    </rPh>
    <phoneticPr fontId="5"/>
  </si>
  <si>
    <t>職責・職務内容を記載した書面</t>
    <rPh sb="0" eb="2">
      <t>ショクセキ</t>
    </rPh>
    <rPh sb="3" eb="5">
      <t>ショクム</t>
    </rPh>
    <rPh sb="5" eb="7">
      <t>ナイヨウ</t>
    </rPh>
    <rPh sb="8" eb="10">
      <t>キサイ</t>
    </rPh>
    <rPh sb="12" eb="14">
      <t>ショメン</t>
    </rPh>
    <phoneticPr fontId="5"/>
  </si>
  <si>
    <t>②介護職員の資質の向上の支援に関する計画の策定、研修の実施または研修の機会を確保し、全ての介護職員に周知</t>
    <rPh sb="1" eb="3">
      <t>カイゴ</t>
    </rPh>
    <rPh sb="3" eb="5">
      <t>ショクイン</t>
    </rPh>
    <phoneticPr fontId="5"/>
  </si>
  <si>
    <t>研修計画書</t>
    <phoneticPr fontId="5"/>
  </si>
  <si>
    <t>③介護職員の経験もしくは資格等に応じて昇給する仕組みまたは一定の基準に基づき定期に昇給を判定する仕組みを書面で作成し、全ての介護職員に周知</t>
    <rPh sb="4" eb="6">
      <t>ケイケン</t>
    </rPh>
    <rPh sb="10" eb="13">
      <t>シカクトウ</t>
    </rPh>
    <rPh sb="14" eb="15">
      <t>オウ</t>
    </rPh>
    <rPh sb="50" eb="52">
      <t>ショメン</t>
    </rPh>
    <rPh sb="53" eb="55">
      <t>サクセイ</t>
    </rPh>
    <phoneticPr fontId="5"/>
  </si>
  <si>
    <t>就業規則等</t>
    <rPh sb="0" eb="2">
      <t>シュウギョウ</t>
    </rPh>
    <rPh sb="2" eb="4">
      <t>キソク</t>
    </rPh>
    <rPh sb="4" eb="5">
      <t>トウ</t>
    </rPh>
    <phoneticPr fontId="5"/>
  </si>
  <si>
    <t>８２の届出に係る計画の期間中に実施する職員の処遇改善の内容（賃金改善を除く）および職員の処遇改善に要する費用の見込額を全ての職員に周知</t>
    <rPh sb="3" eb="5">
      <t>トドケデ</t>
    </rPh>
    <rPh sb="6" eb="7">
      <t>カカ</t>
    </rPh>
    <rPh sb="8" eb="10">
      <t>ケイカク</t>
    </rPh>
    <rPh sb="11" eb="14">
      <t>キカンチュウ</t>
    </rPh>
    <rPh sb="15" eb="17">
      <t>ジッシ</t>
    </rPh>
    <rPh sb="19" eb="21">
      <t>ショクイン</t>
    </rPh>
    <rPh sb="22" eb="24">
      <t>ショグウ</t>
    </rPh>
    <rPh sb="24" eb="26">
      <t>カイゼン</t>
    </rPh>
    <rPh sb="27" eb="29">
      <t>ナイヨウ</t>
    </rPh>
    <rPh sb="30" eb="32">
      <t>チンギン</t>
    </rPh>
    <rPh sb="32" eb="34">
      <t>カイゼン</t>
    </rPh>
    <rPh sb="35" eb="36">
      <t>ノゾ</t>
    </rPh>
    <rPh sb="41" eb="43">
      <t>ショクイン</t>
    </rPh>
    <rPh sb="44" eb="46">
      <t>ショグウ</t>
    </rPh>
    <rPh sb="46" eb="48">
      <t>カイゼン</t>
    </rPh>
    <rPh sb="49" eb="50">
      <t>ヨウ</t>
    </rPh>
    <rPh sb="52" eb="54">
      <t>ヒヨウ</t>
    </rPh>
    <rPh sb="55" eb="57">
      <t>ミコ</t>
    </rPh>
    <rPh sb="57" eb="58">
      <t>ガク</t>
    </rPh>
    <rPh sb="59" eb="60">
      <t>スベ</t>
    </rPh>
    <rPh sb="62" eb="64">
      <t>ショクイン</t>
    </rPh>
    <rPh sb="65" eb="67">
      <t>シュウチ</t>
    </rPh>
    <phoneticPr fontId="5"/>
  </si>
  <si>
    <t>周知方法</t>
    <rPh sb="0" eb="4">
      <t>シュウチホウホウ</t>
    </rPh>
    <phoneticPr fontId="5"/>
  </si>
  <si>
    <t>９８の処遇改善の内容等について、インターネットの利用その他の適切な方法ににより公表</t>
    <rPh sb="3" eb="7">
      <t>ショグウカイゼン</t>
    </rPh>
    <rPh sb="8" eb="11">
      <t>ナイヨウトウ</t>
    </rPh>
    <rPh sb="24" eb="26">
      <t>リヨウ</t>
    </rPh>
    <rPh sb="28" eb="29">
      <t>タ</t>
    </rPh>
    <rPh sb="30" eb="32">
      <t>テキセツ</t>
    </rPh>
    <phoneticPr fontId="5"/>
  </si>
  <si>
    <t>10サービス提供体制強化加算（Ⅰ）または（Ⅱ）のいずれかを届出</t>
    <rPh sb="29" eb="31">
      <t>トドケデ</t>
    </rPh>
    <phoneticPr fontId="5"/>
  </si>
  <si>
    <t>介護職員等処遇改善加算（Ⅱ）
【*90/1000】</t>
    <rPh sb="4" eb="5">
      <t>トウ</t>
    </rPh>
    <phoneticPr fontId="5"/>
  </si>
  <si>
    <t>４事業年度ごとに職員の処遇改善に関する実績を県に報告</t>
    <rPh sb="1" eb="3">
      <t>ジギョウ</t>
    </rPh>
    <rPh sb="3" eb="5">
      <t>ネンド</t>
    </rPh>
    <rPh sb="8" eb="10">
      <t>ショクイン</t>
    </rPh>
    <rPh sb="22" eb="23">
      <t>ケン</t>
    </rPh>
    <phoneticPr fontId="5"/>
  </si>
  <si>
    <t>③介護職員の経験もしくは資格等に応じて昇給する仕組みまたは一定の基準に基づき定期に昇給を判定する仕組みを書面で作成し、全ての介護職員に周知</t>
    <rPh sb="6" eb="8">
      <t>ケイケン</t>
    </rPh>
    <rPh sb="12" eb="15">
      <t>シカクトウ</t>
    </rPh>
    <rPh sb="16" eb="17">
      <t>オウ</t>
    </rPh>
    <rPh sb="52" eb="54">
      <t>ショメン</t>
    </rPh>
    <rPh sb="55" eb="57">
      <t>サクセイ</t>
    </rPh>
    <phoneticPr fontId="5"/>
  </si>
  <si>
    <t>介護職員等処遇改善加算（Ⅲ）
【*80/1000】</t>
    <rPh sb="4" eb="5">
      <t>トウ</t>
    </rPh>
    <phoneticPr fontId="5"/>
  </si>
  <si>
    <t>５前１２月間に法令違反し、罰金以上の刑</t>
    <rPh sb="13" eb="15">
      <t>バッキン</t>
    </rPh>
    <rPh sb="15" eb="17">
      <t>イジョウ</t>
    </rPh>
    <rPh sb="18" eb="19">
      <t>ケイ</t>
    </rPh>
    <phoneticPr fontId="5"/>
  </si>
  <si>
    <t>介護職員等処遇改善加算（Ⅳ）
【*64/1000】</t>
    <rPh sb="4" eb="5">
      <t>トウ</t>
    </rPh>
    <phoneticPr fontId="5"/>
  </si>
  <si>
    <t>７①、②のいずれにも適合</t>
    <phoneticPr fontId="5"/>
  </si>
  <si>
    <t>介護職員等処遇改善加算（Ⅴ）（１）
【*81/1000】</t>
    <phoneticPr fontId="5"/>
  </si>
  <si>
    <t>介護職員等処遇改善加算（Ⅴ）（２）
【*76/1000】</t>
    <phoneticPr fontId="5"/>
  </si>
  <si>
    <t>介護職員等処遇改善加算（Ⅴ）（３）
【*79/1000】</t>
    <phoneticPr fontId="5"/>
  </si>
  <si>
    <t>介護職員等処遇改善加算（Ⅴ）（４）
【*74/1000】</t>
    <phoneticPr fontId="5"/>
  </si>
  <si>
    <t>介護職員等処遇改善加算（Ⅴ）（５）
【*65/1000】</t>
    <phoneticPr fontId="5"/>
  </si>
  <si>
    <t>介護職員等処遇改善加算（Ⅴ）（６）
【*63/1000】</t>
    <phoneticPr fontId="5"/>
  </si>
  <si>
    <t>介護職員等処遇改善加算（Ⅴ）（７）
【*56/1000】</t>
    <phoneticPr fontId="5"/>
  </si>
  <si>
    <t>介護職員等処遇改善加算（Ⅴ）（８）
【*69/1000】</t>
    <phoneticPr fontId="5"/>
  </si>
  <si>
    <t>介護職員等処遇改善加算（Ⅴ）（９）
【*54/1000】</t>
    <phoneticPr fontId="5"/>
  </si>
  <si>
    <t>介護職員等処遇改善加算（Ⅴ）（10）
【*45/1000】</t>
    <phoneticPr fontId="5"/>
  </si>
  <si>
    <t>介護職員等処遇改善加算（Ⅴ）（11）
【*53/1000】</t>
    <phoneticPr fontId="5"/>
  </si>
  <si>
    <t>介護職員等処遇改善加算（Ⅴ）（12）
【*43/1000】</t>
    <phoneticPr fontId="5"/>
  </si>
  <si>
    <t>介護職員等処遇改善加算（Ⅴ）（13）
【*44/1000】</t>
    <phoneticPr fontId="5"/>
  </si>
  <si>
    <t>介護職員等処遇改善加算（Ⅴ）（14）
【*33/1000】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</si>
</sst>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quot;円／人月&quot;"/>
    <numFmt numFmtId="178" formatCode="0.0"/>
    <numFmt numFmtId="179" formatCode="#,##0.0#"/>
    <numFmt numFmtId="180" formatCode="h:mm;@"/>
  </numFmts>
  <fonts count="7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sz val="18"/>
      <name val="ＭＳ Ｐゴシック"/>
      <family val="3"/>
      <charset val="128"/>
    </font>
    <font>
      <sz val="11"/>
      <name val="ＭＳ Ｐゴシック"/>
      <family val="3"/>
      <charset val="128"/>
    </font>
    <font>
      <b/>
      <sz val="20"/>
      <name val="ＭＳ ゴシック"/>
      <family val="3"/>
      <charset val="128"/>
    </font>
    <font>
      <b/>
      <sz val="11"/>
      <name val="ＭＳ Ｐゴシック"/>
      <family val="3"/>
      <charset val="128"/>
    </font>
    <font>
      <b/>
      <sz val="10"/>
      <name val="ＭＳ Ｐゴシック"/>
      <family val="3"/>
      <charset val="128"/>
    </font>
    <font>
      <sz val="8"/>
      <name val="ＭＳ Ｐゴシック"/>
      <family val="3"/>
      <charset val="128"/>
    </font>
    <font>
      <sz val="11"/>
      <color indexed="8"/>
      <name val="ＭＳ ゴシック"/>
      <family val="3"/>
      <charset val="128"/>
    </font>
    <font>
      <sz val="13"/>
      <name val="ＭＳ Ｐゴシック"/>
      <family val="3"/>
      <charset val="128"/>
    </font>
    <font>
      <sz val="8"/>
      <name val="ＭＳ ゴシック"/>
      <family val="3"/>
      <charset val="128"/>
    </font>
    <font>
      <sz val="9"/>
      <name val="ＭＳ Ｐ明朝"/>
      <family val="1"/>
      <charset val="128"/>
    </font>
    <font>
      <sz val="11"/>
      <name val="ＭＳ 明朝"/>
      <family val="1"/>
      <charset val="128"/>
    </font>
    <font>
      <sz val="11"/>
      <name val="ＭＳ Ｐ明朝"/>
      <family val="1"/>
      <charset val="128"/>
    </font>
    <font>
      <sz val="10"/>
      <name val="ＭＳ ゴシック"/>
      <family val="3"/>
      <charset val="128"/>
    </font>
    <font>
      <sz val="6"/>
      <name val="ＭＳ Ｐ明朝"/>
      <family val="1"/>
      <charset val="128"/>
    </font>
    <font>
      <sz val="8"/>
      <name val="ＭＳ Ｐ明朝"/>
      <family val="1"/>
      <charset val="128"/>
    </font>
    <font>
      <strike/>
      <sz val="9"/>
      <name val="ＭＳ ゴシック"/>
      <family val="3"/>
      <charset val="128"/>
    </font>
    <font>
      <strike/>
      <sz val="9"/>
      <name val="ＭＳ Ｐ明朝"/>
      <family val="1"/>
      <charset val="128"/>
    </font>
    <font>
      <sz val="9"/>
      <name val="ＭＳ 明朝"/>
      <family val="1"/>
      <charset val="128"/>
    </font>
    <font>
      <sz val="8"/>
      <name val="ＭＳ 明朝"/>
      <family val="1"/>
      <charset val="128"/>
    </font>
    <font>
      <sz val="11"/>
      <color theme="1"/>
      <name val="ＭＳ Ｐゴシック"/>
      <family val="3"/>
      <charset val="128"/>
      <scheme val="minor"/>
    </font>
    <font>
      <sz val="11"/>
      <color theme="1"/>
      <name val="ＭＳ ゴシック"/>
      <family val="3"/>
      <charset val="128"/>
    </font>
    <font>
      <sz val="11"/>
      <color theme="1"/>
      <name val="ＭＳ Ｐ明朝"/>
      <family val="1"/>
      <charset val="128"/>
    </font>
    <font>
      <sz val="12"/>
      <color theme="1"/>
      <name val="ＭＳ ゴシック"/>
      <family val="3"/>
      <charset val="128"/>
    </font>
    <font>
      <sz val="9"/>
      <color theme="1"/>
      <name val="ＭＳ Ｐ明朝"/>
      <family val="1"/>
      <charset val="128"/>
    </font>
    <font>
      <sz val="10"/>
      <color theme="1"/>
      <name val="ＭＳ Ｐ明朝"/>
      <family val="1"/>
      <charset val="128"/>
    </font>
    <font>
      <sz val="6"/>
      <color theme="1"/>
      <name val="ＭＳ Ｐ明朝"/>
      <family val="1"/>
      <charset val="128"/>
    </font>
    <font>
      <sz val="11"/>
      <color theme="1"/>
      <name val="ＭＳ 明朝"/>
      <family val="1"/>
      <charset val="128"/>
    </font>
    <font>
      <sz val="7"/>
      <color theme="1"/>
      <name val="ＭＳ Ｐ明朝"/>
      <family val="1"/>
      <charset val="128"/>
    </font>
    <font>
      <sz val="11"/>
      <name val="ＭＳ Ｐゴシック"/>
      <family val="3"/>
      <charset val="128"/>
      <scheme val="minor"/>
    </font>
    <font>
      <sz val="10"/>
      <color theme="1"/>
      <name val="ＭＳ 明朝"/>
      <family val="1"/>
      <charset val="128"/>
    </font>
    <font>
      <sz val="16"/>
      <name val="HGSｺﾞｼｯｸM"/>
      <family val="3"/>
      <charset val="128"/>
    </font>
    <font>
      <b/>
      <sz val="16"/>
      <name val="HGSｺﾞｼｯｸM"/>
      <family val="3"/>
      <charset val="128"/>
    </font>
    <font>
      <b/>
      <sz val="14"/>
      <name val="HGSｺﾞｼｯｸM"/>
      <family val="3"/>
      <charset val="128"/>
    </font>
    <font>
      <sz val="6"/>
      <name val="ＭＳ Ｐゴシック"/>
      <family val="2"/>
      <charset val="128"/>
      <scheme val="minor"/>
    </font>
    <font>
      <sz val="14"/>
      <name val="HGSｺﾞｼｯｸM"/>
      <family val="3"/>
      <charset val="128"/>
    </font>
    <font>
      <sz val="12"/>
      <name val="HGSｺﾞｼｯｸM"/>
      <family val="3"/>
      <charset val="128"/>
    </font>
    <font>
      <b/>
      <sz val="12"/>
      <name val="HGSｺﾞｼｯｸM"/>
      <family val="3"/>
      <charset val="128"/>
    </font>
    <font>
      <sz val="10"/>
      <name val="HGSｺﾞｼｯｸM"/>
      <family val="3"/>
      <charset val="128"/>
    </font>
    <font>
      <sz val="11"/>
      <name val="HGSｺﾞｼｯｸM"/>
      <family val="3"/>
      <charset val="128"/>
    </font>
    <font>
      <sz val="6"/>
      <name val="HGSｺﾞｼｯｸM"/>
      <family val="3"/>
      <charset val="128"/>
    </font>
    <font>
      <sz val="12"/>
      <color rgb="FFFFFF99"/>
      <name val="HGSｺﾞｼｯｸM"/>
      <family val="3"/>
      <charset val="128"/>
    </font>
    <font>
      <b/>
      <sz val="16"/>
      <color rgb="FFFF0000"/>
      <name val="ＭＳ Ｐゴシック"/>
      <family val="2"/>
      <charset val="128"/>
      <scheme val="minor"/>
    </font>
    <font>
      <sz val="16"/>
      <color theme="1"/>
      <name val="ＭＳ Ｐゴシック"/>
      <family val="3"/>
      <charset val="128"/>
      <scheme val="minor"/>
    </font>
    <font>
      <sz val="16"/>
      <color rgb="FFFF0000"/>
      <name val="ＭＳ Ｐゴシック"/>
      <family val="3"/>
      <charset val="128"/>
      <scheme val="minor"/>
    </font>
    <font>
      <sz val="16"/>
      <color rgb="FF000000"/>
      <name val="ＭＳ Ｐゴシック"/>
      <family val="3"/>
      <charset val="128"/>
      <scheme val="minor"/>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2"/>
      <color theme="1"/>
      <name val="HGSｺﾞｼｯｸM"/>
      <family val="3"/>
      <charset val="128"/>
    </font>
    <font>
      <sz val="16"/>
      <name val="HGSｺﾞｼｯｸE"/>
      <family val="3"/>
      <charset val="128"/>
    </font>
    <font>
      <sz val="16"/>
      <color theme="1"/>
      <name val="ＭＳ Ｐゴシック"/>
      <family val="2"/>
      <charset val="128"/>
      <scheme val="minor"/>
    </font>
    <font>
      <sz val="16"/>
      <color theme="1"/>
      <name val="HGSｺﾞｼｯｸM"/>
      <family val="3"/>
      <charset val="128"/>
    </font>
    <font>
      <sz val="14"/>
      <color theme="1"/>
      <name val="ＭＳ Ｐゴシック"/>
      <family val="2"/>
      <charset val="128"/>
      <scheme val="minor"/>
    </font>
    <font>
      <sz val="11"/>
      <color rgb="FFFF0000"/>
      <name val="ＭＳ 明朝"/>
      <family val="1"/>
      <charset val="128"/>
    </font>
    <font>
      <sz val="9"/>
      <color rgb="FFFF0000"/>
      <name val="ＭＳ Ｐ明朝"/>
      <family val="1"/>
      <charset val="128"/>
    </font>
    <font>
      <sz val="11"/>
      <color rgb="FFFF0000"/>
      <name val="ＭＳ Ｐ明朝"/>
      <family val="1"/>
      <charset val="128"/>
    </font>
    <font>
      <sz val="9"/>
      <name val="ＭＳ Ｐゴシック"/>
      <family val="3"/>
      <charset val="128"/>
    </font>
    <font>
      <u/>
      <sz val="9"/>
      <name val="ＭＳ Ｐ明朝"/>
      <family val="1"/>
      <charset val="128"/>
    </font>
  </fonts>
  <fills count="12">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s>
  <borders count="173">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medium">
        <color indexed="64"/>
      </left>
      <right style="medium">
        <color indexed="64"/>
      </right>
      <top style="medium">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dotted">
        <color indexed="64"/>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thin">
        <color indexed="64"/>
      </left>
      <right/>
      <top/>
      <bottom/>
      <diagonal/>
    </border>
    <border>
      <left style="thin">
        <color indexed="64"/>
      </left>
      <right/>
      <top style="dotted">
        <color indexed="64"/>
      </top>
      <bottom style="dotted">
        <color indexed="64"/>
      </bottom>
      <diagonal/>
    </border>
    <border>
      <left/>
      <right/>
      <top style="dotted">
        <color indexed="64"/>
      </top>
      <bottom/>
      <diagonal/>
    </border>
    <border>
      <left style="dotted">
        <color indexed="64"/>
      </left>
      <right style="thin">
        <color indexed="64"/>
      </right>
      <top style="dotted">
        <color indexed="64"/>
      </top>
      <bottom/>
      <diagonal/>
    </border>
    <border>
      <left style="dotted">
        <color indexed="64"/>
      </left>
      <right style="thin">
        <color indexed="64"/>
      </right>
      <top/>
      <bottom style="thin">
        <color indexed="64"/>
      </bottom>
      <diagonal/>
    </border>
    <border>
      <left style="thin">
        <color indexed="64"/>
      </left>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top style="thin">
        <color indexed="64"/>
      </top>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style="thin">
        <color indexed="64"/>
      </left>
      <right style="dotted">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otted">
        <color indexed="64"/>
      </top>
      <bottom/>
      <diagonal/>
    </border>
    <border>
      <left/>
      <right/>
      <top style="dotted">
        <color indexed="64"/>
      </top>
      <bottom style="thin">
        <color indexed="64"/>
      </bottom>
      <diagonal/>
    </border>
    <border>
      <left style="thin">
        <color indexed="64"/>
      </left>
      <right style="thin">
        <color indexed="64"/>
      </right>
      <top style="hair">
        <color indexed="64"/>
      </top>
      <bottom/>
      <diagonal/>
    </border>
    <border>
      <left style="dotted">
        <color indexed="64"/>
      </left>
      <right style="thin">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diagonalUp="1">
      <left style="medium">
        <color indexed="64"/>
      </left>
      <right/>
      <top style="medium">
        <color indexed="64"/>
      </top>
      <bottom style="dotted">
        <color indexed="64"/>
      </bottom>
      <diagonal style="hair">
        <color indexed="64"/>
      </diagonal>
    </border>
    <border diagonalUp="1">
      <left/>
      <right style="thin">
        <color indexed="64"/>
      </right>
      <top style="medium">
        <color indexed="64"/>
      </top>
      <bottom style="dotted">
        <color indexed="64"/>
      </bottom>
      <diagonal style="hair">
        <color indexed="64"/>
      </diagonal>
    </border>
    <border diagonalUp="1">
      <left style="thin">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left style="medium">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dotted">
        <color indexed="64"/>
      </bottom>
      <diagonal/>
    </border>
    <border>
      <left/>
      <right style="medium">
        <color indexed="64"/>
      </right>
      <top style="thin">
        <color indexed="64"/>
      </top>
      <bottom style="dotted">
        <color indexed="64"/>
      </bottom>
      <diagonal/>
    </border>
    <border diagonalUp="1">
      <left style="medium">
        <color indexed="64"/>
      </left>
      <right/>
      <top style="thin">
        <color indexed="64"/>
      </top>
      <bottom style="dotted">
        <color indexed="64"/>
      </bottom>
      <diagonal style="hair">
        <color indexed="64"/>
      </diagonal>
    </border>
    <border diagonalUp="1">
      <left/>
      <right style="thin">
        <color indexed="64"/>
      </right>
      <top style="thin">
        <color indexed="64"/>
      </top>
      <bottom style="dotted">
        <color indexed="64"/>
      </bottom>
      <diagonal style="hair">
        <color indexed="64"/>
      </diagonal>
    </border>
    <border diagonalUp="1">
      <left style="thin">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medium">
        <color indexed="64"/>
      </top>
      <bottom/>
      <diagonal style="hair">
        <color indexed="64"/>
      </diagonal>
    </border>
    <border diagonalUp="1">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medium">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left style="medium">
        <color indexed="64"/>
      </left>
      <right/>
      <top style="thin">
        <color indexed="64"/>
      </top>
      <bottom style="medium">
        <color indexed="64"/>
      </bottom>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bottom/>
      <diagonal/>
    </border>
    <border>
      <left/>
      <right/>
      <top/>
      <bottom style="dotted">
        <color indexed="64"/>
      </bottom>
      <diagonal/>
    </border>
    <border>
      <left style="hair">
        <color indexed="64"/>
      </left>
      <right style="hair">
        <color indexed="64"/>
      </right>
      <top/>
      <bottom/>
      <diagonal/>
    </border>
    <border>
      <left style="dotted">
        <color indexed="64"/>
      </left>
      <right style="thin">
        <color indexed="64"/>
      </right>
      <top style="thin">
        <color indexed="64"/>
      </top>
      <bottom style="thin">
        <color indexed="64"/>
      </bottom>
      <diagonal/>
    </border>
  </borders>
  <cellStyleXfs count="19">
    <xf numFmtId="0" fontId="0" fillId="0" borderId="0"/>
    <xf numFmtId="38" fontId="4" fillId="0" borderId="0" applyFont="0" applyFill="0" applyBorder="0" applyAlignment="0" applyProtection="0"/>
    <xf numFmtId="0" fontId="12" fillId="0" borderId="0">
      <alignment vertical="center"/>
    </xf>
    <xf numFmtId="0" fontId="12" fillId="0" borderId="0">
      <alignment vertical="center"/>
    </xf>
    <xf numFmtId="0" fontId="3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alignment vertical="center"/>
    </xf>
    <xf numFmtId="0" fontId="4" fillId="0" borderId="0">
      <alignment vertical="center"/>
    </xf>
  </cellStyleXfs>
  <cellXfs count="1169">
    <xf numFmtId="0" fontId="0" fillId="0" borderId="0" xfId="0"/>
    <xf numFmtId="0" fontId="11" fillId="0" borderId="0" xfId="0" applyFont="1" applyAlignment="1">
      <alignment wrapText="1"/>
    </xf>
    <xf numFmtId="0" fontId="11" fillId="0" borderId="0" xfId="0" applyFont="1" applyAlignment="1">
      <alignment horizontal="center" wrapText="1"/>
    </xf>
    <xf numFmtId="0" fontId="9" fillId="0" borderId="0" xfId="0" applyFont="1"/>
    <xf numFmtId="0" fontId="12" fillId="0" borderId="0" xfId="0" applyFont="1"/>
    <xf numFmtId="0" fontId="8" fillId="0" borderId="0" xfId="0" applyFont="1"/>
    <xf numFmtId="0" fontId="14" fillId="0" borderId="0" xfId="0" applyFont="1"/>
    <xf numFmtId="0" fontId="0" fillId="0" borderId="0" xfId="0" applyAlignment="1">
      <alignment horizontal="center"/>
    </xf>
    <xf numFmtId="0" fontId="4" fillId="0" borderId="0" xfId="0" applyFont="1"/>
    <xf numFmtId="0" fontId="6" fillId="2" borderId="1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0" borderId="0" xfId="0" applyFont="1" applyAlignment="1">
      <alignment horizontal="center" vertical="center" shrinkToFit="1"/>
    </xf>
    <xf numFmtId="0" fontId="7" fillId="0" borderId="0" xfId="0" applyFont="1"/>
    <xf numFmtId="0" fontId="11" fillId="0" borderId="0" xfId="0" applyFont="1"/>
    <xf numFmtId="0" fontId="6" fillId="3" borderId="22" xfId="0" applyFont="1" applyFill="1" applyBorder="1" applyAlignment="1">
      <alignment vertical="center" wrapText="1"/>
    </xf>
    <xf numFmtId="0" fontId="6" fillId="0" borderId="26" xfId="0" applyFont="1" applyBorder="1" applyAlignment="1">
      <alignment horizontal="left" vertical="center" shrinkToFit="1"/>
    </xf>
    <xf numFmtId="0" fontId="6" fillId="3" borderId="22" xfId="5" applyFont="1" applyFill="1" applyBorder="1" applyAlignment="1">
      <alignment vertical="center" wrapText="1"/>
    </xf>
    <xf numFmtId="0" fontId="6" fillId="3" borderId="28" xfId="5" applyFont="1" applyFill="1" applyBorder="1" applyAlignment="1">
      <alignment horizontal="center" vertical="center" wrapText="1"/>
    </xf>
    <xf numFmtId="0" fontId="6" fillId="3" borderId="26" xfId="5" applyFont="1" applyFill="1" applyBorder="1" applyAlignment="1">
      <alignment horizontal="left" vertical="center" shrinkToFit="1"/>
    </xf>
    <xf numFmtId="0" fontId="6" fillId="3" borderId="19" xfId="5" applyFont="1" applyFill="1" applyBorder="1" applyAlignment="1">
      <alignment vertical="center" wrapText="1"/>
    </xf>
    <xf numFmtId="0" fontId="6" fillId="3" borderId="29" xfId="5" applyFont="1" applyFill="1" applyBorder="1" applyAlignment="1">
      <alignment horizontal="center" vertical="center" wrapText="1"/>
    </xf>
    <xf numFmtId="0" fontId="6" fillId="3" borderId="30" xfId="5" applyFont="1" applyFill="1" applyBorder="1" applyAlignment="1">
      <alignment horizontal="left" vertical="center" shrinkToFit="1"/>
    </xf>
    <xf numFmtId="0" fontId="6" fillId="3" borderId="20" xfId="5" applyFont="1" applyFill="1" applyBorder="1" applyAlignment="1">
      <alignment vertical="center" wrapText="1"/>
    </xf>
    <xf numFmtId="0" fontId="6" fillId="3" borderId="31" xfId="5" applyFont="1" applyFill="1" applyBorder="1" applyAlignment="1">
      <alignment horizontal="center" vertical="center" wrapText="1"/>
    </xf>
    <xf numFmtId="0" fontId="6" fillId="3" borderId="32" xfId="5" applyFont="1" applyFill="1" applyBorder="1" applyAlignment="1">
      <alignment horizontal="left" vertical="center" shrinkToFit="1"/>
    </xf>
    <xf numFmtId="0" fontId="6" fillId="3" borderId="13" xfId="5" applyFont="1" applyFill="1" applyBorder="1" applyAlignment="1">
      <alignment vertical="center" wrapText="1"/>
    </xf>
    <xf numFmtId="0" fontId="6" fillId="3" borderId="33" xfId="5" applyFont="1" applyFill="1" applyBorder="1" applyAlignment="1">
      <alignment horizontal="center" vertical="center" wrapText="1"/>
    </xf>
    <xf numFmtId="0" fontId="6" fillId="3" borderId="34" xfId="5" applyFont="1" applyFill="1" applyBorder="1" applyAlignment="1">
      <alignment horizontal="left" vertical="center" shrinkToFit="1"/>
    </xf>
    <xf numFmtId="0" fontId="6" fillId="3" borderId="35" xfId="5" applyFont="1" applyFill="1" applyBorder="1" applyAlignment="1">
      <alignment horizontal="center" vertical="center" wrapText="1"/>
    </xf>
    <xf numFmtId="0" fontId="6" fillId="3" borderId="36" xfId="5" applyFont="1" applyFill="1" applyBorder="1" applyAlignment="1">
      <alignment horizontal="left" vertical="center" shrinkToFit="1"/>
    </xf>
    <xf numFmtId="0" fontId="6" fillId="3" borderId="23" xfId="5" applyFont="1" applyFill="1" applyBorder="1" applyAlignment="1">
      <alignment vertical="center" wrapText="1"/>
    </xf>
    <xf numFmtId="0" fontId="6" fillId="3" borderId="37" xfId="5" applyFont="1" applyFill="1" applyBorder="1" applyAlignment="1">
      <alignment horizontal="center" vertical="center" wrapText="1"/>
    </xf>
    <xf numFmtId="0" fontId="6" fillId="3" borderId="38" xfId="5" applyFont="1" applyFill="1" applyBorder="1" applyAlignment="1">
      <alignment horizontal="left" vertical="center" shrinkToFit="1"/>
    </xf>
    <xf numFmtId="0" fontId="6" fillId="3" borderId="21" xfId="5" applyFont="1" applyFill="1" applyBorder="1" applyAlignment="1">
      <alignment vertical="center" wrapText="1"/>
    </xf>
    <xf numFmtId="0" fontId="6" fillId="3" borderId="39" xfId="5" applyFont="1" applyFill="1" applyBorder="1" applyAlignment="1">
      <alignment horizontal="center" vertical="center" wrapText="1"/>
    </xf>
    <xf numFmtId="0" fontId="6" fillId="3" borderId="40" xfId="5" applyFont="1" applyFill="1" applyBorder="1" applyAlignment="1">
      <alignment horizontal="left" vertical="center" shrinkToFit="1"/>
    </xf>
    <xf numFmtId="0" fontId="6" fillId="0" borderId="7" xfId="10" applyFont="1" applyBorder="1" applyAlignment="1">
      <alignment vertical="center" wrapText="1"/>
    </xf>
    <xf numFmtId="0" fontId="6" fillId="0" borderId="41" xfId="10" applyFont="1" applyBorder="1" applyAlignment="1">
      <alignment horizontal="center" vertical="center" wrapText="1"/>
    </xf>
    <xf numFmtId="0" fontId="6" fillId="0" borderId="42" xfId="10" applyFont="1" applyBorder="1" applyAlignment="1">
      <alignment horizontal="left" vertical="center" wrapText="1" shrinkToFit="1"/>
    </xf>
    <xf numFmtId="0" fontId="6" fillId="3" borderId="7" xfId="10" applyFont="1" applyFill="1" applyBorder="1" applyAlignment="1">
      <alignment vertical="center" wrapText="1"/>
    </xf>
    <xf numFmtId="0" fontId="6" fillId="3" borderId="7" xfId="5" applyFont="1" applyFill="1" applyBorder="1" applyAlignment="1">
      <alignment vertical="center" wrapText="1"/>
    </xf>
    <xf numFmtId="0" fontId="6" fillId="3" borderId="44" xfId="5" applyFont="1" applyFill="1" applyBorder="1" applyAlignment="1">
      <alignment horizontal="center" vertical="center" wrapText="1"/>
    </xf>
    <xf numFmtId="0" fontId="6" fillId="3" borderId="45" xfId="5" applyFont="1" applyFill="1" applyBorder="1" applyAlignment="1">
      <alignment horizontal="left" vertical="center" shrinkToFit="1"/>
    </xf>
    <xf numFmtId="0" fontId="6" fillId="0" borderId="19" xfId="0" applyFont="1" applyBorder="1" applyAlignment="1">
      <alignment vertical="center" wrapText="1"/>
    </xf>
    <xf numFmtId="0" fontId="6" fillId="0" borderId="20" xfId="0" applyFont="1" applyBorder="1" applyAlignment="1">
      <alignment vertical="center" wrapText="1"/>
    </xf>
    <xf numFmtId="0" fontId="6" fillId="0" borderId="21" xfId="0" applyFont="1" applyBorder="1" applyAlignment="1">
      <alignment vertical="center" wrapText="1"/>
    </xf>
    <xf numFmtId="0" fontId="0" fillId="0" borderId="0" xfId="0" applyAlignment="1">
      <alignment vertical="center"/>
    </xf>
    <xf numFmtId="0" fontId="0" fillId="4" borderId="7" xfId="0" applyFill="1" applyBorder="1" applyAlignment="1">
      <alignment horizontal="center" vertical="center"/>
    </xf>
    <xf numFmtId="0" fontId="0" fillId="0" borderId="0" xfId="0" applyAlignment="1">
      <alignment horizontal="right" vertical="center"/>
    </xf>
    <xf numFmtId="0" fontId="0" fillId="0" borderId="9" xfId="0" applyBorder="1" applyAlignment="1">
      <alignment vertical="center"/>
    </xf>
    <xf numFmtId="0" fontId="0" fillId="0" borderId="58" xfId="0" applyBorder="1" applyAlignment="1">
      <alignment vertical="center"/>
    </xf>
    <xf numFmtId="0" fontId="0" fillId="0" borderId="42" xfId="0" applyBorder="1" applyAlignment="1">
      <alignment vertical="center"/>
    </xf>
    <xf numFmtId="0" fontId="0" fillId="0" borderId="7" xfId="0" applyBorder="1" applyAlignment="1">
      <alignment horizontal="center" vertical="center"/>
    </xf>
    <xf numFmtId="0" fontId="6" fillId="0" borderId="0" xfId="5" applyFont="1">
      <alignment vertical="center"/>
    </xf>
    <xf numFmtId="0" fontId="6" fillId="0" borderId="7" xfId="10" applyFont="1" applyBorder="1">
      <alignment vertical="center"/>
    </xf>
    <xf numFmtId="0" fontId="6" fillId="2" borderId="7" xfId="0" applyFont="1" applyFill="1" applyBorder="1" applyAlignment="1">
      <alignment horizontal="center" vertical="center" wrapText="1"/>
    </xf>
    <xf numFmtId="0" fontId="6" fillId="0" borderId="0" xfId="10" applyFont="1">
      <alignment vertical="center"/>
    </xf>
    <xf numFmtId="0" fontId="6" fillId="0" borderId="7" xfId="5" applyFont="1" applyBorder="1" applyAlignment="1">
      <alignment horizontal="center" vertical="center"/>
    </xf>
    <xf numFmtId="0" fontId="6" fillId="2" borderId="22" xfId="10" applyFont="1" applyFill="1" applyBorder="1" applyAlignment="1">
      <alignment horizontal="center" vertical="center"/>
    </xf>
    <xf numFmtId="0" fontId="6" fillId="0" borderId="0" xfId="0" applyFont="1"/>
    <xf numFmtId="0" fontId="6" fillId="2" borderId="20" xfId="10" applyFont="1" applyFill="1" applyBorder="1" applyAlignment="1">
      <alignment horizontal="center" vertical="center"/>
    </xf>
    <xf numFmtId="0" fontId="6" fillId="2" borderId="24" xfId="10" applyFont="1" applyFill="1" applyBorder="1" applyAlignment="1">
      <alignment horizontal="center" vertical="center"/>
    </xf>
    <xf numFmtId="0" fontId="6" fillId="2" borderId="27" xfId="10" applyFont="1" applyFill="1" applyBorder="1" applyAlignment="1">
      <alignment horizontal="center" vertical="center"/>
    </xf>
    <xf numFmtId="0" fontId="6" fillId="0" borderId="0" xfId="5" applyFont="1" applyAlignment="1">
      <alignment horizontal="center" vertical="center"/>
    </xf>
    <xf numFmtId="0" fontId="6" fillId="0" borderId="0" xfId="5" applyFont="1" applyAlignment="1">
      <alignment vertical="center" wrapText="1"/>
    </xf>
    <xf numFmtId="0" fontId="6" fillId="0" borderId="0" xfId="5" applyFont="1" applyAlignment="1">
      <alignment horizontal="center" vertical="center" wrapText="1"/>
    </xf>
    <xf numFmtId="0" fontId="6" fillId="0" borderId="0" xfId="5" applyFont="1" applyAlignment="1">
      <alignment horizontal="left" vertical="center" shrinkToFit="1"/>
    </xf>
    <xf numFmtId="0" fontId="6" fillId="0" borderId="0" xfId="5" applyFont="1" applyAlignment="1">
      <alignment horizontal="left" vertical="center" wrapText="1"/>
    </xf>
    <xf numFmtId="0" fontId="6" fillId="3" borderId="60" xfId="5" applyFont="1" applyFill="1" applyBorder="1" applyAlignment="1">
      <alignment vertical="center" wrapText="1"/>
    </xf>
    <xf numFmtId="0" fontId="17" fillId="0" borderId="0" xfId="8" applyFont="1">
      <alignment vertical="center"/>
    </xf>
    <xf numFmtId="0" fontId="6" fillId="0" borderId="0" xfId="6" applyFont="1" applyAlignment="1">
      <alignment vertical="center" wrapText="1"/>
    </xf>
    <xf numFmtId="0" fontId="6" fillId="0" borderId="0" xfId="6" applyFont="1" applyAlignment="1">
      <alignment vertical="center" wrapText="1" shrinkToFit="1"/>
    </xf>
    <xf numFmtId="0" fontId="6" fillId="0" borderId="0" xfId="6" applyFont="1" applyAlignment="1">
      <alignment horizontal="center" vertical="center" wrapText="1"/>
    </xf>
    <xf numFmtId="0" fontId="6" fillId="0" borderId="0" xfId="6" applyFont="1" applyAlignment="1">
      <alignment horizontal="center" vertical="center" shrinkToFit="1"/>
    </xf>
    <xf numFmtId="0" fontId="6" fillId="0" borderId="0" xfId="6" applyFont="1">
      <alignment vertical="center"/>
    </xf>
    <xf numFmtId="0" fontId="17" fillId="0" borderId="0" xfId="9" applyFont="1">
      <alignment vertical="center"/>
    </xf>
    <xf numFmtId="0" fontId="0" fillId="0" borderId="0" xfId="0" applyAlignment="1">
      <alignment horizontal="left"/>
    </xf>
    <xf numFmtId="0" fontId="8" fillId="0" borderId="0" xfId="0" applyFont="1" applyAlignment="1">
      <alignment horizontal="center"/>
    </xf>
    <xf numFmtId="49" fontId="0" fillId="0" borderId="0" xfId="0" applyNumberFormat="1"/>
    <xf numFmtId="0" fontId="6" fillId="3" borderId="41" xfId="5" applyFont="1" applyFill="1" applyBorder="1" applyAlignment="1">
      <alignment horizontal="center" vertical="center" wrapText="1"/>
    </xf>
    <xf numFmtId="0" fontId="6" fillId="3" borderId="42" xfId="5" applyFont="1" applyFill="1" applyBorder="1" applyAlignment="1">
      <alignment horizontal="left" vertical="center" shrinkToFit="1"/>
    </xf>
    <xf numFmtId="0" fontId="6" fillId="3" borderId="27" xfId="5" applyFont="1" applyFill="1" applyBorder="1" applyAlignment="1">
      <alignment horizontal="right" vertical="center" wrapText="1"/>
    </xf>
    <xf numFmtId="0" fontId="6" fillId="3" borderId="22" xfId="5" applyFont="1" applyFill="1" applyBorder="1" applyAlignment="1">
      <alignment vertical="top" wrapText="1"/>
    </xf>
    <xf numFmtId="0" fontId="6" fillId="0" borderId="30" xfId="0" applyFont="1" applyBorder="1" applyAlignment="1">
      <alignment horizontal="left" vertical="center" shrinkToFit="1"/>
    </xf>
    <xf numFmtId="0" fontId="6" fillId="0" borderId="32" xfId="0" applyFont="1" applyBorder="1" applyAlignment="1">
      <alignment horizontal="left" vertical="center" shrinkToFit="1"/>
    </xf>
    <xf numFmtId="0" fontId="6" fillId="0" borderId="40" xfId="0" applyFont="1" applyBorder="1" applyAlignment="1">
      <alignment horizontal="left" vertical="center" shrinkToFit="1"/>
    </xf>
    <xf numFmtId="0" fontId="23" fillId="3" borderId="22" xfId="5" applyFont="1" applyFill="1" applyBorder="1" applyAlignment="1">
      <alignment horizontal="left" vertical="center" wrapText="1"/>
    </xf>
    <xf numFmtId="0" fontId="23" fillId="3" borderId="19" xfId="5" applyFont="1" applyFill="1" applyBorder="1" applyAlignment="1">
      <alignment horizontal="left" vertical="center" shrinkToFit="1"/>
    </xf>
    <xf numFmtId="0" fontId="23" fillId="3" borderId="20" xfId="5" applyFont="1" applyFill="1" applyBorder="1" applyAlignment="1">
      <alignment horizontal="left" vertical="center" wrapText="1"/>
    </xf>
    <xf numFmtId="0" fontId="23" fillId="3" borderId="21" xfId="5" applyFont="1" applyFill="1" applyBorder="1" applyAlignment="1">
      <alignment horizontal="left" vertical="center" wrapText="1"/>
    </xf>
    <xf numFmtId="0" fontId="23" fillId="3" borderId="19" xfId="5" applyFont="1" applyFill="1" applyBorder="1" applyAlignment="1">
      <alignment horizontal="left" vertical="center" wrapText="1"/>
    </xf>
    <xf numFmtId="0" fontId="23" fillId="3" borderId="13" xfId="5" applyFont="1" applyFill="1" applyBorder="1" applyAlignment="1">
      <alignment horizontal="left" vertical="center" wrapText="1"/>
    </xf>
    <xf numFmtId="0" fontId="23" fillId="3" borderId="7" xfId="5" applyFont="1" applyFill="1" applyBorder="1" applyAlignment="1">
      <alignment horizontal="left" vertical="center" wrapText="1"/>
    </xf>
    <xf numFmtId="0" fontId="23" fillId="3" borderId="24" xfId="5" applyFont="1" applyFill="1" applyBorder="1" applyAlignment="1">
      <alignment horizontal="left" vertical="center" wrapText="1"/>
    </xf>
    <xf numFmtId="0" fontId="23" fillId="3" borderId="27" xfId="5" applyFont="1" applyFill="1" applyBorder="1" applyAlignment="1">
      <alignment horizontal="left" vertical="center" wrapText="1"/>
    </xf>
    <xf numFmtId="0" fontId="23" fillId="3" borderId="7" xfId="10" applyFont="1" applyFill="1" applyBorder="1" applyAlignment="1">
      <alignment vertical="center" wrapText="1"/>
    </xf>
    <xf numFmtId="0" fontId="6" fillId="3" borderId="63" xfId="5" applyFont="1" applyFill="1" applyBorder="1" applyAlignment="1">
      <alignment horizontal="center" vertical="center" wrapText="1"/>
    </xf>
    <xf numFmtId="0" fontId="6" fillId="3" borderId="64" xfId="5" applyFont="1" applyFill="1" applyBorder="1" applyAlignment="1">
      <alignment horizontal="left" vertical="center" shrinkToFit="1"/>
    </xf>
    <xf numFmtId="0" fontId="23" fillId="3" borderId="65" xfId="5" applyFont="1" applyFill="1" applyBorder="1" applyAlignment="1">
      <alignment horizontal="left" vertical="center" wrapText="1"/>
    </xf>
    <xf numFmtId="0" fontId="6" fillId="2" borderId="65" xfId="0" applyFont="1" applyFill="1" applyBorder="1" applyAlignment="1">
      <alignment horizontal="center" vertical="center" wrapText="1"/>
    </xf>
    <xf numFmtId="0" fontId="23" fillId="3" borderId="43" xfId="5" applyFont="1" applyFill="1" applyBorder="1" applyAlignment="1">
      <alignment horizontal="left" vertical="center" wrapText="1"/>
    </xf>
    <xf numFmtId="0" fontId="6" fillId="2" borderId="43" xfId="0" applyFont="1" applyFill="1" applyBorder="1" applyAlignment="1">
      <alignment horizontal="center" vertical="center" wrapText="1"/>
    </xf>
    <xf numFmtId="0" fontId="6" fillId="7" borderId="19" xfId="5" applyFont="1" applyFill="1" applyBorder="1" applyAlignment="1">
      <alignment vertical="center" wrapText="1"/>
    </xf>
    <xf numFmtId="0" fontId="6" fillId="3" borderId="65" xfId="5" applyFont="1" applyFill="1" applyBorder="1" applyAlignment="1">
      <alignment vertical="center" wrapText="1"/>
    </xf>
    <xf numFmtId="0" fontId="6" fillId="7" borderId="43" xfId="5" applyFont="1" applyFill="1" applyBorder="1" applyAlignment="1">
      <alignment vertical="center" wrapText="1"/>
    </xf>
    <xf numFmtId="0" fontId="23" fillId="0" borderId="19" xfId="8" applyFont="1" applyBorder="1" applyAlignment="1">
      <alignment vertical="center" wrapText="1"/>
    </xf>
    <xf numFmtId="0" fontId="23" fillId="0" borderId="20" xfId="8" applyFont="1" applyBorder="1" applyAlignment="1">
      <alignment vertical="center" wrapText="1"/>
    </xf>
    <xf numFmtId="0" fontId="6" fillId="0" borderId="27" xfId="8" applyFont="1" applyBorder="1" applyAlignment="1">
      <alignment vertical="top" wrapText="1"/>
    </xf>
    <xf numFmtId="0" fontId="6" fillId="0" borderId="13" xfId="10" applyFont="1" applyBorder="1">
      <alignment vertical="center"/>
    </xf>
    <xf numFmtId="0" fontId="32" fillId="0" borderId="0" xfId="4" applyFont="1" applyAlignment="1">
      <alignment vertical="center" shrinkToFit="1"/>
    </xf>
    <xf numFmtId="0" fontId="32" fillId="0" borderId="0" xfId="4" applyFont="1">
      <alignment vertical="center"/>
    </xf>
    <xf numFmtId="0" fontId="33" fillId="0" borderId="0" xfId="4" applyFont="1">
      <alignment vertical="center"/>
    </xf>
    <xf numFmtId="0" fontId="34" fillId="0" borderId="0" xfId="4" applyFont="1">
      <alignment vertical="center"/>
    </xf>
    <xf numFmtId="0" fontId="35" fillId="0" borderId="72" xfId="4" applyFont="1" applyBorder="1" applyAlignment="1">
      <alignment horizontal="center" vertical="center" shrinkToFit="1"/>
    </xf>
    <xf numFmtId="0" fontId="36" fillId="0" borderId="73" xfId="4" applyFont="1" applyBorder="1" applyAlignment="1">
      <alignment horizontal="center" vertical="center" shrinkToFit="1"/>
    </xf>
    <xf numFmtId="0" fontId="36" fillId="0" borderId="74" xfId="4" applyFont="1" applyBorder="1" applyAlignment="1">
      <alignment horizontal="center" vertical="center" wrapText="1" shrinkToFit="1"/>
    </xf>
    <xf numFmtId="0" fontId="31" fillId="0" borderId="9" xfId="4" applyFont="1" applyBorder="1">
      <alignment vertical="center"/>
    </xf>
    <xf numFmtId="0" fontId="32" fillId="0" borderId="58" xfId="4" applyFont="1" applyBorder="1">
      <alignment vertical="center"/>
    </xf>
    <xf numFmtId="0" fontId="37" fillId="0" borderId="58" xfId="4" applyFont="1" applyBorder="1" applyAlignment="1">
      <alignment vertical="center" shrinkToFit="1"/>
    </xf>
    <xf numFmtId="0" fontId="37" fillId="0" borderId="58" xfId="4" applyFont="1" applyBorder="1">
      <alignment vertical="center"/>
    </xf>
    <xf numFmtId="0" fontId="34" fillId="0" borderId="58" xfId="4" applyFont="1" applyBorder="1">
      <alignment vertical="center"/>
    </xf>
    <xf numFmtId="0" fontId="32" fillId="0" borderId="58" xfId="4" applyFont="1" applyBorder="1" applyAlignment="1">
      <alignment vertical="center" shrinkToFit="1"/>
    </xf>
    <xf numFmtId="0" fontId="34" fillId="0" borderId="42" xfId="4" applyFont="1" applyBorder="1">
      <alignment vertical="center"/>
    </xf>
    <xf numFmtId="0" fontId="22" fillId="0" borderId="75" xfId="4" applyFont="1" applyBorder="1" applyAlignment="1">
      <alignment horizontal="center" vertical="top" shrinkToFit="1"/>
    </xf>
    <xf numFmtId="0" fontId="22" fillId="0" borderId="76" xfId="4" applyFont="1" applyBorder="1" applyAlignment="1">
      <alignment horizontal="center" vertical="top" shrinkToFit="1"/>
    </xf>
    <xf numFmtId="0" fontId="22" fillId="0" borderId="77" xfId="4" applyFont="1" applyBorder="1" applyAlignment="1">
      <alignment horizontal="center" vertical="top" shrinkToFit="1"/>
    </xf>
    <xf numFmtId="0" fontId="22" fillId="0" borderId="51" xfId="4" applyFont="1" applyBorder="1" applyAlignment="1">
      <alignment vertical="top" wrapText="1"/>
    </xf>
    <xf numFmtId="0" fontId="22" fillId="0" borderId="0" xfId="4" applyFont="1" applyAlignment="1">
      <alignment vertical="top" wrapText="1"/>
    </xf>
    <xf numFmtId="0" fontId="22" fillId="0" borderId="78" xfId="4" applyFont="1" applyBorder="1" applyAlignment="1">
      <alignment vertical="top" wrapText="1"/>
    </xf>
    <xf numFmtId="0" fontId="21" fillId="0" borderId="51" xfId="4" applyFont="1" applyBorder="1" applyAlignment="1">
      <alignment vertical="top" wrapText="1"/>
    </xf>
    <xf numFmtId="0" fontId="21" fillId="0" borderId="0" xfId="4" applyFont="1" applyAlignment="1">
      <alignment vertical="top" wrapText="1"/>
    </xf>
    <xf numFmtId="0" fontId="21" fillId="0" borderId="78" xfId="4" applyFont="1" applyBorder="1" applyAlignment="1">
      <alignment vertical="top" wrapText="1"/>
    </xf>
    <xf numFmtId="0" fontId="20" fillId="0" borderId="27" xfId="4" applyFont="1" applyBorder="1" applyAlignment="1">
      <alignment vertical="top" wrapText="1"/>
    </xf>
    <xf numFmtId="0" fontId="22" fillId="0" borderId="79" xfId="4" applyFont="1" applyBorder="1" applyAlignment="1">
      <alignment horizontal="center" vertical="top" shrinkToFit="1"/>
    </xf>
    <xf numFmtId="0" fontId="22" fillId="0" borderId="0" xfId="4" applyFont="1" applyAlignment="1">
      <alignment horizontal="center" vertical="top" shrinkToFit="1"/>
    </xf>
    <xf numFmtId="0" fontId="22" fillId="0" borderId="80" xfId="4" applyFont="1" applyBorder="1" applyAlignment="1">
      <alignment horizontal="center" vertical="top" shrinkToFit="1"/>
    </xf>
    <xf numFmtId="0" fontId="21" fillId="0" borderId="81" xfId="4" applyFont="1" applyBorder="1" applyAlignment="1">
      <alignment vertical="top" wrapText="1"/>
    </xf>
    <xf numFmtId="0" fontId="21" fillId="0" borderId="82" xfId="4" applyFont="1" applyBorder="1" applyAlignment="1">
      <alignment vertical="top" wrapText="1"/>
    </xf>
    <xf numFmtId="0" fontId="21" fillId="0" borderId="83" xfId="4" applyFont="1" applyBorder="1" applyAlignment="1">
      <alignment vertical="top" wrapText="1"/>
    </xf>
    <xf numFmtId="0" fontId="20" fillId="0" borderId="84" xfId="4" applyFont="1" applyBorder="1" applyAlignment="1">
      <alignment vertical="top" wrapText="1"/>
    </xf>
    <xf numFmtId="0" fontId="22" fillId="0" borderId="85" xfId="4" applyFont="1" applyBorder="1" applyAlignment="1">
      <alignment horizontal="center" vertical="top" shrinkToFit="1"/>
    </xf>
    <xf numFmtId="0" fontId="22" fillId="0" borderId="82" xfId="4" applyFont="1" applyBorder="1" applyAlignment="1">
      <alignment horizontal="center" vertical="top" shrinkToFit="1"/>
    </xf>
    <xf numFmtId="0" fontId="22" fillId="0" borderId="86" xfId="4" applyFont="1" applyBorder="1" applyAlignment="1">
      <alignment horizontal="center" vertical="top" shrinkToFit="1"/>
    </xf>
    <xf numFmtId="0" fontId="21" fillId="0" borderId="83" xfId="4" applyFont="1" applyBorder="1" applyAlignment="1">
      <alignment horizontal="right" vertical="top" wrapText="1"/>
    </xf>
    <xf numFmtId="0" fontId="26" fillId="0" borderId="27" xfId="4" applyFont="1" applyBorder="1" applyAlignment="1">
      <alignment vertical="top" wrapText="1"/>
    </xf>
    <xf numFmtId="0" fontId="21" fillId="0" borderId="14" xfId="4" applyFont="1" applyBorder="1" applyAlignment="1">
      <alignment vertical="center" shrinkToFit="1"/>
    </xf>
    <xf numFmtId="0" fontId="21" fillId="0" borderId="71" xfId="4" applyFont="1" applyBorder="1">
      <alignment vertical="center"/>
    </xf>
    <xf numFmtId="0" fontId="21" fillId="0" borderId="34" xfId="4" applyFont="1" applyBorder="1">
      <alignment vertical="center"/>
    </xf>
    <xf numFmtId="0" fontId="20" fillId="0" borderId="13" xfId="4" applyFont="1" applyBorder="1">
      <alignment vertical="center"/>
    </xf>
    <xf numFmtId="0" fontId="22" fillId="0" borderId="87" xfId="4" applyFont="1" applyBorder="1" applyAlignment="1">
      <alignment vertical="center" shrinkToFit="1"/>
    </xf>
    <xf numFmtId="0" fontId="22" fillId="0" borderId="71" xfId="4" applyFont="1" applyBorder="1" applyAlignment="1">
      <alignment vertical="center" shrinkToFit="1"/>
    </xf>
    <xf numFmtId="0" fontId="22" fillId="0" borderId="88" xfId="4" applyFont="1" applyBorder="1" applyAlignment="1">
      <alignment vertical="center" shrinkToFit="1"/>
    </xf>
    <xf numFmtId="0" fontId="21" fillId="0" borderId="51" xfId="4" applyFont="1" applyBorder="1" applyAlignment="1">
      <alignment vertical="center" shrinkToFit="1"/>
    </xf>
    <xf numFmtId="0" fontId="21" fillId="0" borderId="0" xfId="4" applyFont="1">
      <alignment vertical="center"/>
    </xf>
    <xf numFmtId="0" fontId="21" fillId="0" borderId="78" xfId="4" applyFont="1" applyBorder="1">
      <alignment vertical="center"/>
    </xf>
    <xf numFmtId="0" fontId="20" fillId="0" borderId="27" xfId="4" applyFont="1" applyBorder="1">
      <alignment vertical="center"/>
    </xf>
    <xf numFmtId="0" fontId="22" fillId="0" borderId="79" xfId="4" applyFont="1" applyBorder="1" applyAlignment="1">
      <alignment vertical="center" shrinkToFit="1"/>
    </xf>
    <xf numFmtId="0" fontId="22" fillId="0" borderId="0" xfId="4" applyFont="1" applyAlignment="1">
      <alignment vertical="center" shrinkToFit="1"/>
    </xf>
    <xf numFmtId="0" fontId="22" fillId="0" borderId="80" xfId="4" applyFont="1" applyBorder="1" applyAlignment="1">
      <alignment vertical="center" shrinkToFit="1"/>
    </xf>
    <xf numFmtId="0" fontId="21" fillId="0" borderId="81" xfId="4" applyFont="1" applyBorder="1" applyAlignment="1">
      <alignment vertical="center" shrinkToFit="1"/>
    </xf>
    <xf numFmtId="0" fontId="21" fillId="0" borderId="82" xfId="4" applyFont="1" applyBorder="1">
      <alignment vertical="center"/>
    </xf>
    <xf numFmtId="0" fontId="21" fillId="0" borderId="83" xfId="4" applyFont="1" applyBorder="1">
      <alignment vertical="center"/>
    </xf>
    <xf numFmtId="0" fontId="20" fillId="0" borderId="84" xfId="4" applyFont="1" applyBorder="1">
      <alignment vertical="center"/>
    </xf>
    <xf numFmtId="0" fontId="22" fillId="0" borderId="85" xfId="4" applyFont="1" applyBorder="1" applyAlignment="1">
      <alignment vertical="center" shrinkToFit="1"/>
    </xf>
    <xf numFmtId="0" fontId="22" fillId="0" borderId="82" xfId="4" applyFont="1" applyBorder="1" applyAlignment="1">
      <alignment vertical="center" shrinkToFit="1"/>
    </xf>
    <xf numFmtId="0" fontId="22" fillId="0" borderId="86" xfId="4" applyFont="1" applyBorder="1" applyAlignment="1">
      <alignment vertical="center" shrinkToFit="1"/>
    </xf>
    <xf numFmtId="0" fontId="20" fillId="0" borderId="68" xfId="4" applyFont="1" applyBorder="1" applyAlignment="1">
      <alignment vertical="top" wrapText="1"/>
    </xf>
    <xf numFmtId="0" fontId="22" fillId="0" borderId="51" xfId="4" applyFont="1" applyBorder="1" applyAlignment="1">
      <alignment vertical="center" shrinkToFit="1"/>
    </xf>
    <xf numFmtId="0" fontId="22" fillId="0" borderId="0" xfId="4" applyFont="1">
      <alignment vertical="center"/>
    </xf>
    <xf numFmtId="0" fontId="22" fillId="0" borderId="78" xfId="4" applyFont="1" applyBorder="1">
      <alignment vertical="center"/>
    </xf>
    <xf numFmtId="0" fontId="21" fillId="0" borderId="51" xfId="4" quotePrefix="1" applyFont="1" applyBorder="1" applyAlignment="1">
      <alignment vertical="top" shrinkToFit="1"/>
    </xf>
    <xf numFmtId="0" fontId="20" fillId="0" borderId="27" xfId="4" applyFont="1" applyBorder="1" applyAlignment="1">
      <alignment horizontal="left" vertical="top" wrapText="1"/>
    </xf>
    <xf numFmtId="0" fontId="22" fillId="0" borderId="14" xfId="4" applyFont="1" applyBorder="1" applyAlignment="1">
      <alignment vertical="center" shrinkToFit="1"/>
    </xf>
    <xf numFmtId="0" fontId="22" fillId="0" borderId="71" xfId="4" applyFont="1" applyBorder="1">
      <alignment vertical="center"/>
    </xf>
    <xf numFmtId="0" fontId="22" fillId="0" borderId="34" xfId="4" applyFont="1" applyBorder="1">
      <alignment vertical="center"/>
    </xf>
    <xf numFmtId="0" fontId="6" fillId="0" borderId="9" xfId="4" applyFont="1" applyBorder="1">
      <alignment vertical="center"/>
    </xf>
    <xf numFmtId="0" fontId="22" fillId="0" borderId="58" xfId="4" applyFont="1" applyBorder="1">
      <alignment vertical="center"/>
    </xf>
    <xf numFmtId="0" fontId="21" fillId="0" borderId="58" xfId="4" applyFont="1" applyBorder="1" applyAlignment="1">
      <alignment vertical="center" shrinkToFit="1"/>
    </xf>
    <xf numFmtId="0" fontId="21" fillId="0" borderId="58" xfId="4" applyFont="1" applyBorder="1">
      <alignment vertical="center"/>
    </xf>
    <xf numFmtId="0" fontId="20" fillId="0" borderId="58" xfId="4" applyFont="1" applyBorder="1">
      <alignment vertical="center"/>
    </xf>
    <xf numFmtId="0" fontId="22" fillId="0" borderId="58" xfId="4" applyFont="1" applyBorder="1" applyAlignment="1">
      <alignment vertical="center" shrinkToFit="1"/>
    </xf>
    <xf numFmtId="0" fontId="20" fillId="0" borderId="42" xfId="4" applyFont="1" applyBorder="1">
      <alignment vertical="center"/>
    </xf>
    <xf numFmtId="0" fontId="27" fillId="0" borderId="27" xfId="4" applyFont="1" applyBorder="1" applyAlignment="1">
      <alignment vertical="top" wrapText="1"/>
    </xf>
    <xf numFmtId="0" fontId="22" fillId="0" borderId="81" xfId="4" applyFont="1" applyBorder="1" applyAlignment="1">
      <alignment vertical="center" shrinkToFit="1"/>
    </xf>
    <xf numFmtId="0" fontId="22" fillId="0" borderId="82" xfId="4" applyFont="1" applyBorder="1">
      <alignment vertical="center"/>
    </xf>
    <xf numFmtId="0" fontId="22" fillId="0" borderId="83" xfId="4" applyFont="1" applyBorder="1">
      <alignment vertical="center"/>
    </xf>
    <xf numFmtId="0" fontId="28" fillId="0" borderId="68" xfId="4" applyFont="1" applyBorder="1" applyAlignment="1">
      <alignment vertical="top" wrapText="1"/>
    </xf>
    <xf numFmtId="0" fontId="21" fillId="0" borderId="51" xfId="4" applyFont="1" applyBorder="1" applyAlignment="1">
      <alignment horizontal="left" vertical="top" wrapText="1"/>
    </xf>
    <xf numFmtId="0" fontId="21" fillId="0" borderId="0" xfId="4" applyFont="1" applyAlignment="1">
      <alignment horizontal="left" vertical="top" wrapText="1"/>
    </xf>
    <xf numFmtId="0" fontId="25" fillId="0" borderId="27" xfId="4" applyFont="1" applyBorder="1" applyAlignment="1">
      <alignment vertical="top" wrapText="1"/>
    </xf>
    <xf numFmtId="0" fontId="25" fillId="0" borderId="84" xfId="4" applyFont="1" applyBorder="1" applyAlignment="1">
      <alignment vertical="top" wrapText="1"/>
    </xf>
    <xf numFmtId="0" fontId="21" fillId="0" borderId="51" xfId="4" applyFont="1" applyBorder="1" applyAlignment="1">
      <alignment vertical="top" shrinkToFit="1"/>
    </xf>
    <xf numFmtId="0" fontId="21" fillId="0" borderId="0" xfId="4" applyFont="1" applyAlignment="1">
      <alignment vertical="top"/>
    </xf>
    <xf numFmtId="0" fontId="20" fillId="0" borderId="27" xfId="4" applyFont="1" applyBorder="1" applyAlignment="1">
      <alignment vertical="top"/>
    </xf>
    <xf numFmtId="0" fontId="22" fillId="0" borderId="81" xfId="4" applyFont="1" applyBorder="1" applyAlignment="1">
      <alignment vertical="top" wrapText="1"/>
    </xf>
    <xf numFmtId="0" fontId="22" fillId="0" borderId="82" xfId="4" applyFont="1" applyBorder="1" applyAlignment="1">
      <alignment vertical="top" wrapText="1"/>
    </xf>
    <xf numFmtId="0" fontId="22" fillId="0" borderId="83" xfId="4" applyFont="1" applyBorder="1" applyAlignment="1">
      <alignment vertical="top" wrapText="1"/>
    </xf>
    <xf numFmtId="0" fontId="27" fillId="0" borderId="68" xfId="4" applyFont="1" applyBorder="1" applyAlignment="1">
      <alignment vertical="top" wrapText="1"/>
    </xf>
    <xf numFmtId="0" fontId="20" fillId="0" borderId="0" xfId="4" applyFont="1" applyAlignment="1">
      <alignment vertical="top" wrapText="1"/>
    </xf>
    <xf numFmtId="0" fontId="37" fillId="0" borderId="0" xfId="4" applyFont="1" applyAlignment="1">
      <alignment vertical="top" wrapText="1"/>
    </xf>
    <xf numFmtId="0" fontId="34" fillId="0" borderId="0" xfId="4" applyFont="1" applyAlignment="1">
      <alignment vertical="top" wrapText="1"/>
    </xf>
    <xf numFmtId="0" fontId="32" fillId="0" borderId="0" xfId="4" applyFont="1" applyAlignment="1">
      <alignment horizontal="center" vertical="top" shrinkToFit="1"/>
    </xf>
    <xf numFmtId="0" fontId="14" fillId="9" borderId="0" xfId="0" applyFont="1" applyFill="1"/>
    <xf numFmtId="0" fontId="41" fillId="0" borderId="0" xfId="15" applyFont="1">
      <alignment vertical="center"/>
    </xf>
    <xf numFmtId="0" fontId="41" fillId="0" borderId="0" xfId="15" applyFont="1" applyAlignment="1">
      <alignment horizontal="left" vertical="center"/>
    </xf>
    <xf numFmtId="0" fontId="42" fillId="0" borderId="0" xfId="15" applyFont="1" applyAlignment="1">
      <alignment horizontal="left" vertical="center"/>
    </xf>
    <xf numFmtId="0" fontId="43" fillId="0" borderId="0" xfId="15" applyFont="1" applyAlignment="1">
      <alignment horizontal="left" vertical="center"/>
    </xf>
    <xf numFmtId="0" fontId="42" fillId="0" borderId="0" xfId="15" applyFont="1" applyAlignment="1">
      <alignment horizontal="right" vertical="center"/>
    </xf>
    <xf numFmtId="0" fontId="42" fillId="0" borderId="0" xfId="15" applyFont="1">
      <alignment vertical="center"/>
    </xf>
    <xf numFmtId="0" fontId="42" fillId="7" borderId="0" xfId="15" applyFont="1" applyFill="1">
      <alignment vertical="center"/>
    </xf>
    <xf numFmtId="0" fontId="42" fillId="7" borderId="0" xfId="15" applyFont="1" applyFill="1" applyAlignment="1">
      <alignment horizontal="center" vertical="center"/>
    </xf>
    <xf numFmtId="0" fontId="41" fillId="7" borderId="0" xfId="15" quotePrefix="1" applyFont="1" applyFill="1">
      <alignment vertical="center"/>
    </xf>
    <xf numFmtId="0" fontId="42" fillId="0" borderId="0" xfId="15" applyFont="1" applyAlignment="1">
      <alignment horizontal="center" vertical="center"/>
    </xf>
    <xf numFmtId="0" fontId="41" fillId="0" borderId="0" xfId="15" applyFont="1" applyAlignment="1">
      <alignment horizontal="right" vertical="center"/>
    </xf>
    <xf numFmtId="0" fontId="41" fillId="0" borderId="0" xfId="15" applyFont="1" applyAlignment="1">
      <alignment horizontal="center" vertical="center"/>
    </xf>
    <xf numFmtId="0" fontId="41" fillId="7" borderId="0" xfId="15" applyFont="1" applyFill="1">
      <alignment vertical="center"/>
    </xf>
    <xf numFmtId="0" fontId="45" fillId="0" borderId="0" xfId="15" applyFont="1">
      <alignment vertical="center"/>
    </xf>
    <xf numFmtId="0" fontId="41" fillId="7" borderId="0" xfId="15" applyFont="1" applyFill="1" applyAlignment="1">
      <alignment horizontal="center" vertical="center"/>
    </xf>
    <xf numFmtId="20" fontId="41" fillId="7" borderId="0" xfId="15" applyNumberFormat="1" applyFont="1" applyFill="1">
      <alignment vertical="center"/>
    </xf>
    <xf numFmtId="0" fontId="41" fillId="7" borderId="0" xfId="15" applyFont="1" applyFill="1" applyAlignment="1">
      <alignment horizontal="right" vertical="center"/>
    </xf>
    <xf numFmtId="178" fontId="41" fillId="7" borderId="0" xfId="15" applyNumberFormat="1" applyFont="1" applyFill="1">
      <alignment vertical="center"/>
    </xf>
    <xf numFmtId="0" fontId="41" fillId="7" borderId="0" xfId="15" applyFont="1" applyFill="1" applyAlignment="1">
      <alignment horizontal="left" vertical="center"/>
    </xf>
    <xf numFmtId="178" fontId="41" fillId="0" borderId="0" xfId="15" applyNumberFormat="1" applyFont="1">
      <alignment vertical="center"/>
    </xf>
    <xf numFmtId="20" fontId="41" fillId="0" borderId="0" xfId="15" applyNumberFormat="1" applyFont="1">
      <alignment vertical="center"/>
    </xf>
    <xf numFmtId="0" fontId="45" fillId="0" borderId="0" xfId="15" applyFont="1" applyAlignment="1">
      <alignment horizontal="left" vertical="center"/>
    </xf>
    <xf numFmtId="1" fontId="41" fillId="7" borderId="0" xfId="15" applyNumberFormat="1" applyFont="1" applyFill="1">
      <alignment vertical="center"/>
    </xf>
    <xf numFmtId="0" fontId="45" fillId="0" borderId="0" xfId="15" applyFont="1" applyAlignment="1">
      <alignment horizontal="right" vertical="center"/>
    </xf>
    <xf numFmtId="0" fontId="45" fillId="0" borderId="0" xfId="15" applyFont="1" applyAlignment="1"/>
    <xf numFmtId="0" fontId="45" fillId="0" borderId="0" xfId="15" applyFont="1" applyAlignment="1">
      <alignment horizontal="center" vertical="center"/>
    </xf>
    <xf numFmtId="0" fontId="46" fillId="7" borderId="0" xfId="15" applyFont="1" applyFill="1">
      <alignment vertical="center"/>
    </xf>
    <xf numFmtId="0" fontId="46" fillId="0" borderId="0" xfId="15" applyFont="1">
      <alignment vertical="center"/>
    </xf>
    <xf numFmtId="0" fontId="45" fillId="0" borderId="0" xfId="15" applyFont="1" applyAlignment="1">
      <alignment horizontal="left"/>
    </xf>
    <xf numFmtId="0" fontId="46" fillId="0" borderId="0" xfId="15" applyFont="1" applyAlignment="1">
      <alignment horizontal="left" vertical="center"/>
    </xf>
    <xf numFmtId="20" fontId="42" fillId="0" borderId="0" xfId="15" applyNumberFormat="1" applyFont="1">
      <alignment vertical="center"/>
    </xf>
    <xf numFmtId="0" fontId="43" fillId="0" borderId="0" xfId="15" applyFont="1" applyAlignment="1">
      <alignment horizontal="right" vertical="center"/>
    </xf>
    <xf numFmtId="0" fontId="47" fillId="0" borderId="0" xfId="15" applyFont="1" applyAlignment="1"/>
    <xf numFmtId="0" fontId="46" fillId="0" borderId="0" xfId="15" applyFont="1" applyAlignment="1">
      <alignment horizontal="right" vertical="center"/>
    </xf>
    <xf numFmtId="0" fontId="41" fillId="0" borderId="110" xfId="15" applyFont="1" applyBorder="1" applyAlignment="1">
      <alignment horizontal="center" vertical="center" wrapText="1"/>
    </xf>
    <xf numFmtId="0" fontId="41" fillId="0" borderId="78" xfId="15" applyFont="1" applyBorder="1" applyAlignment="1">
      <alignment horizontal="center" vertical="center" wrapText="1"/>
    </xf>
    <xf numFmtId="0" fontId="45" fillId="0" borderId="6" xfId="15" applyFont="1" applyBorder="1" applyAlignment="1">
      <alignment horizontal="center" vertical="center"/>
    </xf>
    <xf numFmtId="0" fontId="45" fillId="0" borderId="7" xfId="15" applyFont="1" applyBorder="1" applyAlignment="1">
      <alignment horizontal="center" vertical="center"/>
    </xf>
    <xf numFmtId="0" fontId="45" fillId="0" borderId="8" xfId="15" applyFont="1" applyBorder="1" applyAlignment="1">
      <alignment horizontal="center" vertical="center"/>
    </xf>
    <xf numFmtId="0" fontId="45" fillId="0" borderId="42" xfId="15" applyFont="1" applyBorder="1" applyAlignment="1">
      <alignment horizontal="center" vertical="center"/>
    </xf>
    <xf numFmtId="0" fontId="41" fillId="0" borderId="117" xfId="15" applyFont="1" applyBorder="1" applyAlignment="1">
      <alignment horizontal="center" vertical="center" wrapText="1"/>
    </xf>
    <xf numFmtId="0" fontId="45" fillId="0" borderId="10" xfId="15" applyFont="1" applyBorder="1" applyAlignment="1">
      <alignment horizontal="center" vertical="center" wrapText="1"/>
    </xf>
    <xf numFmtId="0" fontId="45" fillId="0" borderId="11" xfId="15" applyFont="1" applyBorder="1" applyAlignment="1">
      <alignment horizontal="center" vertical="center" wrapText="1"/>
    </xf>
    <xf numFmtId="0" fontId="45" fillId="0" borderId="12" xfId="15" applyFont="1" applyBorder="1" applyAlignment="1">
      <alignment horizontal="center" vertical="center" wrapText="1"/>
    </xf>
    <xf numFmtId="0" fontId="41" fillId="10" borderId="110" xfId="15" applyFont="1" applyFill="1" applyBorder="1" applyAlignment="1" applyProtection="1">
      <alignment horizontal="center" vertical="center" wrapText="1"/>
      <protection locked="0"/>
    </xf>
    <xf numFmtId="0" fontId="41" fillId="10" borderId="123" xfId="15" applyFont="1" applyFill="1" applyBorder="1" applyAlignment="1" applyProtection="1">
      <alignment horizontal="center" vertical="center" shrinkToFit="1"/>
      <protection locked="0"/>
    </xf>
    <xf numFmtId="0" fontId="41" fillId="10" borderId="19" xfId="15" applyFont="1" applyFill="1" applyBorder="1" applyAlignment="1" applyProtection="1">
      <alignment horizontal="center" vertical="center" shrinkToFit="1"/>
      <protection locked="0"/>
    </xf>
    <xf numFmtId="0" fontId="41" fillId="10" borderId="124" xfId="15" applyFont="1" applyFill="1" applyBorder="1" applyAlignment="1" applyProtection="1">
      <alignment horizontal="center" vertical="center" shrinkToFit="1"/>
      <protection locked="0"/>
    </xf>
    <xf numFmtId="0" fontId="41" fillId="10" borderId="78" xfId="15" applyFont="1" applyFill="1" applyBorder="1" applyAlignment="1" applyProtection="1">
      <alignment horizontal="center" vertical="center" wrapText="1"/>
      <protection locked="0"/>
    </xf>
    <xf numFmtId="179" fontId="41" fillId="0" borderId="131" xfId="15" applyNumberFormat="1" applyFont="1" applyBorder="1" applyAlignment="1">
      <alignment horizontal="center" vertical="center" shrinkToFit="1"/>
    </xf>
    <xf numFmtId="179" fontId="41" fillId="0" borderId="20" xfId="15" applyNumberFormat="1" applyFont="1" applyBorder="1" applyAlignment="1">
      <alignment horizontal="center" vertical="center" shrinkToFit="1"/>
    </xf>
    <xf numFmtId="179" fontId="41" fillId="0" borderId="132" xfId="15" applyNumberFormat="1" applyFont="1" applyBorder="1" applyAlignment="1">
      <alignment horizontal="center" vertical="center" shrinkToFit="1"/>
    </xf>
    <xf numFmtId="0" fontId="41" fillId="10" borderId="13" xfId="15" applyFont="1" applyFill="1" applyBorder="1" applyAlignment="1" applyProtection="1">
      <alignment horizontal="center" vertical="center" wrapText="1"/>
      <protection locked="0"/>
    </xf>
    <xf numFmtId="179" fontId="41" fillId="0" borderId="135" xfId="15" applyNumberFormat="1" applyFont="1" applyBorder="1" applyAlignment="1">
      <alignment horizontal="center" vertical="center" shrinkToFit="1"/>
    </xf>
    <xf numFmtId="179" fontId="41" fillId="0" borderId="21" xfId="15" applyNumberFormat="1" applyFont="1" applyBorder="1" applyAlignment="1">
      <alignment horizontal="center" vertical="center" shrinkToFit="1"/>
    </xf>
    <xf numFmtId="179" fontId="41" fillId="0" borderId="136" xfId="15" applyNumberFormat="1" applyFont="1" applyBorder="1" applyAlignment="1">
      <alignment horizontal="center" vertical="center" shrinkToFit="1"/>
    </xf>
    <xf numFmtId="0" fontId="41" fillId="10" borderId="22" xfId="15" applyFont="1" applyFill="1" applyBorder="1" applyAlignment="1" applyProtection="1">
      <alignment horizontal="center" vertical="center" wrapText="1"/>
      <protection locked="0"/>
    </xf>
    <xf numFmtId="0" fontId="41" fillId="10" borderId="117" xfId="15" applyFont="1" applyFill="1" applyBorder="1" applyAlignment="1" applyProtection="1">
      <alignment horizontal="center" vertical="center" wrapText="1"/>
      <protection locked="0"/>
    </xf>
    <xf numFmtId="0" fontId="46" fillId="7" borderId="148" xfId="15" applyFont="1" applyFill="1" applyBorder="1">
      <alignment vertical="center"/>
    </xf>
    <xf numFmtId="0" fontId="51" fillId="7" borderId="149" xfId="15" applyFont="1" applyFill="1" applyBorder="1" applyAlignment="1">
      <alignment horizontal="center" vertical="center"/>
    </xf>
    <xf numFmtId="0" fontId="46" fillId="7" borderId="149" xfId="15" applyFont="1" applyFill="1" applyBorder="1" applyAlignment="1">
      <alignment horizontal="center" vertical="center" wrapText="1"/>
    </xf>
    <xf numFmtId="0" fontId="46" fillId="7" borderId="149" xfId="15" applyFont="1" applyFill="1" applyBorder="1" applyAlignment="1">
      <alignment horizontal="center" vertical="center" shrinkToFit="1"/>
    </xf>
    <xf numFmtId="0" fontId="50" fillId="7" borderId="149" xfId="15" applyFont="1" applyFill="1" applyBorder="1" applyAlignment="1">
      <alignment horizontal="center" vertical="center" wrapText="1"/>
    </xf>
    <xf numFmtId="1" fontId="46" fillId="7" borderId="149" xfId="15" applyNumberFormat="1" applyFont="1" applyFill="1" applyBorder="1" applyAlignment="1">
      <alignment horizontal="center" vertical="center" wrapText="1"/>
    </xf>
    <xf numFmtId="0" fontId="46" fillId="7" borderId="150" xfId="15" applyFont="1" applyFill="1" applyBorder="1" applyAlignment="1">
      <alignment horizontal="center" vertical="center" wrapText="1"/>
    </xf>
    <xf numFmtId="0" fontId="45" fillId="0" borderId="3" xfId="15" applyFont="1" applyBorder="1">
      <alignment vertical="center"/>
    </xf>
    <xf numFmtId="0" fontId="45" fillId="0" borderId="4" xfId="15" applyFont="1" applyBorder="1" applyAlignment="1">
      <alignment vertical="center" wrapText="1"/>
    </xf>
    <xf numFmtId="179" fontId="45" fillId="7" borderId="1" xfId="15" applyNumberFormat="1" applyFont="1" applyFill="1" applyBorder="1" applyAlignment="1">
      <alignment horizontal="center" vertical="center" shrinkToFit="1"/>
    </xf>
    <xf numFmtId="179" fontId="45" fillId="7" borderId="90" xfId="15" applyNumberFormat="1" applyFont="1" applyFill="1" applyBorder="1" applyAlignment="1">
      <alignment horizontal="center" vertical="center" shrinkToFit="1"/>
    </xf>
    <xf numFmtId="179" fontId="45" fillId="7" borderId="2" xfId="15" applyNumberFormat="1" applyFont="1" applyFill="1" applyBorder="1" applyAlignment="1">
      <alignment horizontal="center" vertical="center" shrinkToFit="1"/>
    </xf>
    <xf numFmtId="0" fontId="45" fillId="0" borderId="114" xfId="15" applyFont="1" applyBorder="1">
      <alignment vertical="center"/>
    </xf>
    <xf numFmtId="0" fontId="45" fillId="0" borderId="58" xfId="15" applyFont="1" applyBorder="1" applyAlignment="1">
      <alignment vertical="center" wrapText="1"/>
    </xf>
    <xf numFmtId="179" fontId="45" fillId="7" borderId="6" xfId="15" applyNumberFormat="1" applyFont="1" applyFill="1" applyBorder="1" applyAlignment="1">
      <alignment horizontal="center" vertical="center" shrinkToFit="1"/>
    </xf>
    <xf numFmtId="179" fontId="45" fillId="7" borderId="7" xfId="15" applyNumberFormat="1" applyFont="1" applyFill="1" applyBorder="1" applyAlignment="1">
      <alignment horizontal="center" vertical="center" shrinkToFit="1"/>
    </xf>
    <xf numFmtId="179" fontId="45" fillId="7" borderId="8" xfId="15" applyNumberFormat="1" applyFont="1" applyFill="1" applyBorder="1" applyAlignment="1">
      <alignment horizontal="center" vertical="center" shrinkToFit="1"/>
    </xf>
    <xf numFmtId="179" fontId="45" fillId="11" borderId="6" xfId="15" applyNumberFormat="1" applyFont="1" applyFill="1" applyBorder="1" applyAlignment="1" applyProtection="1">
      <alignment horizontal="center" vertical="center" shrinkToFit="1"/>
      <protection locked="0"/>
    </xf>
    <xf numFmtId="179" fontId="45" fillId="11" borderId="7" xfId="15" applyNumberFormat="1" applyFont="1" applyFill="1" applyBorder="1" applyAlignment="1" applyProtection="1">
      <alignment horizontal="center" vertical="center" shrinkToFit="1"/>
      <protection locked="0"/>
    </xf>
    <xf numFmtId="179" fontId="45" fillId="11" borderId="8" xfId="15" applyNumberFormat="1" applyFont="1" applyFill="1" applyBorder="1" applyAlignment="1" applyProtection="1">
      <alignment horizontal="center" vertical="center" shrinkToFit="1"/>
      <protection locked="0"/>
    </xf>
    <xf numFmtId="0" fontId="45" fillId="0" borderId="160" xfId="15" applyFont="1" applyBorder="1">
      <alignment vertical="center"/>
    </xf>
    <xf numFmtId="0" fontId="45" fillId="0" borderId="99" xfId="15" applyFont="1" applyBorder="1" applyAlignment="1">
      <alignment vertical="center" wrapText="1"/>
    </xf>
    <xf numFmtId="179" fontId="45" fillId="0" borderId="6" xfId="15" applyNumberFormat="1" applyFont="1" applyBorder="1" applyAlignment="1">
      <alignment horizontal="center" vertical="center" shrinkToFit="1"/>
    </xf>
    <xf numFmtId="179" fontId="45" fillId="0" borderId="7" xfId="15" applyNumberFormat="1" applyFont="1" applyBorder="1" applyAlignment="1">
      <alignment horizontal="center" vertical="center" shrinkToFit="1"/>
    </xf>
    <xf numFmtId="179" fontId="45" fillId="0" borderId="8" xfId="15" applyNumberFormat="1" applyFont="1" applyBorder="1" applyAlignment="1">
      <alignment horizontal="center" vertical="center" shrinkToFit="1"/>
    </xf>
    <xf numFmtId="179" fontId="45" fillId="7" borderId="103" xfId="15" applyNumberFormat="1" applyFont="1" applyFill="1" applyBorder="1" applyAlignment="1">
      <alignment horizontal="center" vertical="center" shrinkToFit="1"/>
    </xf>
    <xf numFmtId="179" fontId="45" fillId="7" borderId="97" xfId="15" applyNumberFormat="1" applyFont="1" applyFill="1" applyBorder="1" applyAlignment="1">
      <alignment horizontal="center" vertical="center" shrinkToFit="1"/>
    </xf>
    <xf numFmtId="179" fontId="45" fillId="7" borderId="98" xfId="15" applyNumberFormat="1" applyFont="1" applyFill="1" applyBorder="1" applyAlignment="1">
      <alignment horizontal="center" vertical="center" shrinkToFit="1"/>
    </xf>
    <xf numFmtId="179" fontId="45" fillId="7" borderId="102" xfId="15" applyNumberFormat="1" applyFont="1" applyFill="1" applyBorder="1" applyAlignment="1">
      <alignment horizontal="center" vertical="center" shrinkToFit="1"/>
    </xf>
    <xf numFmtId="179" fontId="45" fillId="7" borderId="42" xfId="15" applyNumberFormat="1" applyFont="1" applyFill="1" applyBorder="1" applyAlignment="1">
      <alignment horizontal="center" vertical="center" shrinkToFit="1"/>
    </xf>
    <xf numFmtId="179" fontId="45" fillId="7" borderId="10" xfId="15" applyNumberFormat="1" applyFont="1" applyFill="1" applyBorder="1" applyAlignment="1">
      <alignment horizontal="center" vertical="center" shrinkToFit="1"/>
    </xf>
    <xf numFmtId="179" fontId="45" fillId="7" borderId="11" xfId="15" applyNumberFormat="1" applyFont="1" applyFill="1" applyBorder="1" applyAlignment="1">
      <alignment horizontal="center" vertical="center" shrinkToFit="1"/>
    </xf>
    <xf numFmtId="179" fontId="45" fillId="7" borderId="12" xfId="15" applyNumberFormat="1" applyFont="1" applyFill="1" applyBorder="1" applyAlignment="1">
      <alignment horizontal="center" vertical="center" shrinkToFit="1"/>
    </xf>
    <xf numFmtId="179" fontId="45" fillId="7" borderId="100" xfId="15" applyNumberFormat="1" applyFont="1" applyFill="1" applyBorder="1" applyAlignment="1">
      <alignment horizontal="center" vertical="center" shrinkToFit="1"/>
    </xf>
    <xf numFmtId="0" fontId="47" fillId="0" borderId="0" xfId="15" applyFont="1">
      <alignment vertical="center"/>
    </xf>
    <xf numFmtId="0" fontId="46" fillId="0" borderId="0" xfId="15" applyFont="1" applyAlignment="1">
      <alignment vertical="center" shrinkToFit="1"/>
    </xf>
    <xf numFmtId="0" fontId="49" fillId="0" borderId="0" xfId="15" applyFont="1" applyAlignment="1">
      <alignment vertical="center" shrinkToFit="1"/>
    </xf>
    <xf numFmtId="0" fontId="46" fillId="0" borderId="0" xfId="15" applyFont="1" applyAlignment="1">
      <alignment vertical="center" wrapText="1"/>
    </xf>
    <xf numFmtId="0" fontId="45" fillId="0" borderId="0" xfId="15" applyFont="1" applyAlignment="1">
      <alignment vertical="center" wrapText="1"/>
    </xf>
    <xf numFmtId="0" fontId="45" fillId="0" borderId="0" xfId="15" applyFont="1" applyAlignment="1">
      <alignment horizontal="justify" vertical="center" wrapText="1"/>
    </xf>
    <xf numFmtId="0" fontId="46" fillId="0" borderId="0" xfId="15" applyFont="1" applyAlignment="1">
      <alignment vertical="center" textRotation="90"/>
    </xf>
    <xf numFmtId="0" fontId="52" fillId="7" borderId="0" xfId="15" applyFont="1" applyFill="1" applyAlignment="1">
      <alignment horizontal="left" vertical="center"/>
    </xf>
    <xf numFmtId="0" fontId="53" fillId="7" borderId="0" xfId="15" applyFont="1" applyFill="1" applyAlignment="1">
      <alignment horizontal="center" vertical="center"/>
    </xf>
    <xf numFmtId="0" fontId="53" fillId="7" borderId="0" xfId="15" applyFont="1" applyFill="1">
      <alignment vertical="center"/>
    </xf>
    <xf numFmtId="0" fontId="53" fillId="7" borderId="0" xfId="15" applyFont="1" applyFill="1" applyAlignment="1">
      <alignment horizontal="left" vertical="center"/>
    </xf>
    <xf numFmtId="0" fontId="54" fillId="7" borderId="0" xfId="15" applyFont="1" applyFill="1">
      <alignment vertical="center"/>
    </xf>
    <xf numFmtId="0" fontId="54" fillId="7" borderId="0" xfId="15" applyFont="1" applyFill="1" applyAlignment="1">
      <alignment horizontal="left" vertical="center"/>
    </xf>
    <xf numFmtId="0" fontId="53" fillId="11" borderId="7" xfId="15" applyFont="1" applyFill="1" applyBorder="1" applyAlignment="1" applyProtection="1">
      <alignment horizontal="center" vertical="center"/>
      <protection locked="0"/>
    </xf>
    <xf numFmtId="20" fontId="53" fillId="11" borderId="7" xfId="15" applyNumberFormat="1" applyFont="1" applyFill="1" applyBorder="1" applyAlignment="1" applyProtection="1">
      <alignment horizontal="center" vertical="center"/>
      <protection locked="0"/>
    </xf>
    <xf numFmtId="0" fontId="53" fillId="7" borderId="7" xfId="15" applyFont="1" applyFill="1" applyBorder="1" applyAlignment="1">
      <alignment horizontal="center" vertical="center"/>
    </xf>
    <xf numFmtId="180" fontId="53" fillId="7" borderId="7" xfId="15" applyNumberFormat="1" applyFont="1" applyFill="1" applyBorder="1" applyAlignment="1">
      <alignment horizontal="center" vertical="center"/>
    </xf>
    <xf numFmtId="0" fontId="53" fillId="11" borderId="7" xfId="15" applyFont="1" applyFill="1" applyBorder="1" applyAlignment="1" applyProtection="1">
      <alignment horizontal="left" vertical="center"/>
      <protection locked="0"/>
    </xf>
    <xf numFmtId="0" fontId="53" fillId="7" borderId="7" xfId="16" applyNumberFormat="1" applyFont="1" applyFill="1" applyBorder="1" applyAlignment="1">
      <alignment horizontal="center" vertical="center"/>
    </xf>
    <xf numFmtId="20" fontId="53" fillId="7" borderId="7" xfId="15" applyNumberFormat="1" applyFont="1" applyFill="1" applyBorder="1" applyAlignment="1">
      <alignment horizontal="center" vertical="center"/>
    </xf>
    <xf numFmtId="0" fontId="55" fillId="7" borderId="0" xfId="15" applyFont="1" applyFill="1" applyAlignment="1">
      <alignment horizontal="left" vertical="center"/>
    </xf>
    <xf numFmtId="0" fontId="41" fillId="7" borderId="0" xfId="15" applyFont="1" applyFill="1" applyProtection="1">
      <alignment vertical="center"/>
      <protection locked="0"/>
    </xf>
    <xf numFmtId="0" fontId="46" fillId="0" borderId="3" xfId="15" applyFont="1" applyBorder="1">
      <alignment vertical="center"/>
    </xf>
    <xf numFmtId="0" fontId="46" fillId="0" borderId="4" xfId="15" applyFont="1" applyBorder="1" applyAlignment="1">
      <alignment vertical="center" wrapText="1"/>
    </xf>
    <xf numFmtId="0" fontId="46" fillId="0" borderId="114" xfId="15" applyFont="1" applyBorder="1">
      <alignment vertical="center"/>
    </xf>
    <xf numFmtId="0" fontId="46" fillId="0" borderId="58" xfId="15" applyFont="1" applyBorder="1" applyAlignment="1">
      <alignment vertical="center" wrapText="1"/>
    </xf>
    <xf numFmtId="0" fontId="46" fillId="0" borderId="160" xfId="15" applyFont="1" applyBorder="1">
      <alignment vertical="center"/>
    </xf>
    <xf numFmtId="0" fontId="46" fillId="0" borderId="99" xfId="15" applyFont="1" applyBorder="1" applyAlignment="1">
      <alignment vertical="center" wrapText="1"/>
    </xf>
    <xf numFmtId="0" fontId="1" fillId="7" borderId="0" xfId="15" applyFill="1">
      <alignment vertical="center"/>
    </xf>
    <xf numFmtId="0" fontId="46" fillId="7" borderId="0" xfId="15" applyFont="1" applyFill="1" applyAlignment="1">
      <alignment horizontal="left" vertical="center"/>
    </xf>
    <xf numFmtId="0" fontId="43" fillId="7" borderId="0" xfId="15" applyFont="1" applyFill="1" applyAlignment="1">
      <alignment horizontal="left" vertical="center"/>
    </xf>
    <xf numFmtId="0" fontId="46" fillId="11" borderId="7" xfId="15" applyFont="1" applyFill="1" applyBorder="1" applyAlignment="1">
      <alignment horizontal="left" vertical="center"/>
    </xf>
    <xf numFmtId="0" fontId="46" fillId="10" borderId="7" xfId="15" applyFont="1" applyFill="1" applyBorder="1" applyAlignment="1">
      <alignment horizontal="left" vertical="center"/>
    </xf>
    <xf numFmtId="0" fontId="56" fillId="7" borderId="0" xfId="15" applyFont="1" applyFill="1" applyAlignment="1">
      <alignment horizontal="left" vertical="center"/>
    </xf>
    <xf numFmtId="0" fontId="46" fillId="7" borderId="0" xfId="15" applyFont="1" applyFill="1" applyAlignment="1">
      <alignment horizontal="center" vertical="center"/>
    </xf>
    <xf numFmtId="0" fontId="46" fillId="7" borderId="7" xfId="15" applyFont="1" applyFill="1" applyBorder="1" applyAlignment="1">
      <alignment horizontal="center" vertical="center"/>
    </xf>
    <xf numFmtId="0" fontId="46" fillId="7" borderId="7" xfId="15" applyFont="1" applyFill="1" applyBorder="1" applyAlignment="1">
      <alignment horizontal="left" vertical="center"/>
    </xf>
    <xf numFmtId="0" fontId="57" fillId="7" borderId="0" xfId="15" applyFont="1" applyFill="1">
      <alignment vertical="center"/>
    </xf>
    <xf numFmtId="0" fontId="57" fillId="7" borderId="0" xfId="15" applyFont="1" applyFill="1" applyAlignment="1">
      <alignment horizontal="left" vertical="center"/>
    </xf>
    <xf numFmtId="0" fontId="47" fillId="7" borderId="0" xfId="15" applyFont="1" applyFill="1">
      <alignment vertical="center"/>
    </xf>
    <xf numFmtId="0" fontId="57" fillId="7" borderId="0" xfId="15" applyFont="1" applyFill="1" applyAlignment="1">
      <alignment vertical="center" shrinkToFit="1"/>
    </xf>
    <xf numFmtId="0" fontId="46" fillId="7" borderId="0" xfId="15" applyFont="1" applyFill="1" applyAlignment="1">
      <alignment vertical="center" wrapText="1"/>
    </xf>
    <xf numFmtId="0" fontId="45" fillId="7" borderId="0" xfId="15" applyFont="1" applyFill="1" applyAlignment="1"/>
    <xf numFmtId="0" fontId="45" fillId="7" borderId="0" xfId="15" applyFont="1" applyFill="1">
      <alignment vertical="center"/>
    </xf>
    <xf numFmtId="0" fontId="45" fillId="7" borderId="0" xfId="15" applyFont="1" applyFill="1" applyAlignment="1">
      <alignment vertical="center" wrapText="1"/>
    </xf>
    <xf numFmtId="0" fontId="45" fillId="7" borderId="0" xfId="15" applyFont="1" applyFill="1" applyAlignment="1">
      <alignment horizontal="justify" vertical="center" wrapText="1"/>
    </xf>
    <xf numFmtId="0" fontId="60" fillId="7" borderId="0" xfId="15" applyFont="1" applyFill="1">
      <alignment vertical="center"/>
    </xf>
    <xf numFmtId="0" fontId="61" fillId="7" borderId="0" xfId="15" applyFont="1" applyFill="1">
      <alignment vertical="center"/>
    </xf>
    <xf numFmtId="0" fontId="62" fillId="7" borderId="0" xfId="15" applyFont="1" applyFill="1">
      <alignment vertical="center"/>
    </xf>
    <xf numFmtId="0" fontId="41" fillId="7" borderId="7" xfId="15" applyFont="1" applyFill="1" applyBorder="1" applyAlignment="1">
      <alignment horizontal="center" vertical="center"/>
    </xf>
    <xf numFmtId="0" fontId="41" fillId="7" borderId="7" xfId="15" applyFont="1" applyFill="1" applyBorder="1">
      <alignment vertical="center"/>
    </xf>
    <xf numFmtId="0" fontId="62" fillId="7" borderId="164" xfId="15" applyFont="1" applyFill="1" applyBorder="1" applyAlignment="1">
      <alignment horizontal="center" vertical="center"/>
    </xf>
    <xf numFmtId="0" fontId="63" fillId="7" borderId="165" xfId="15" applyFont="1" applyFill="1" applyBorder="1" applyAlignment="1">
      <alignment horizontal="center" vertical="center"/>
    </xf>
    <xf numFmtId="0" fontId="63" fillId="7" borderId="166" xfId="15" applyFont="1" applyFill="1" applyBorder="1" applyAlignment="1">
      <alignment horizontal="center" vertical="center"/>
    </xf>
    <xf numFmtId="0" fontId="63" fillId="7" borderId="167" xfId="15" applyFont="1" applyFill="1" applyBorder="1" applyAlignment="1">
      <alignment horizontal="center" vertical="center"/>
    </xf>
    <xf numFmtId="0" fontId="62" fillId="7" borderId="166" xfId="15" applyFont="1" applyFill="1" applyBorder="1" applyAlignment="1">
      <alignment horizontal="center" vertical="center"/>
    </xf>
    <xf numFmtId="0" fontId="62" fillId="7" borderId="168" xfId="15" applyFont="1" applyFill="1" applyBorder="1" applyAlignment="1">
      <alignment horizontal="center" vertical="center"/>
    </xf>
    <xf numFmtId="0" fontId="63" fillId="7" borderId="103" xfId="15" applyFont="1" applyFill="1" applyBorder="1">
      <alignment vertical="center"/>
    </xf>
    <xf numFmtId="0" fontId="63" fillId="7" borderId="97" xfId="15" applyFont="1" applyFill="1" applyBorder="1">
      <alignment vertical="center"/>
    </xf>
    <xf numFmtId="0" fontId="63" fillId="7" borderId="101" xfId="15" applyFont="1" applyFill="1" applyBorder="1">
      <alignment vertical="center"/>
    </xf>
    <xf numFmtId="0" fontId="62" fillId="7" borderId="97" xfId="15" applyFont="1" applyFill="1" applyBorder="1">
      <alignment vertical="center"/>
    </xf>
    <xf numFmtId="0" fontId="62" fillId="7" borderId="98" xfId="15" applyFont="1" applyFill="1" applyBorder="1">
      <alignment vertical="center"/>
    </xf>
    <xf numFmtId="0" fontId="63" fillId="7" borderId="6" xfId="15" applyFont="1" applyFill="1" applyBorder="1">
      <alignment vertical="center"/>
    </xf>
    <xf numFmtId="0" fontId="63" fillId="7" borderId="7" xfId="15" applyFont="1" applyFill="1" applyBorder="1">
      <alignment vertical="center"/>
    </xf>
    <xf numFmtId="0" fontId="63" fillId="7" borderId="9" xfId="15" applyFont="1" applyFill="1" applyBorder="1">
      <alignment vertical="center"/>
    </xf>
    <xf numFmtId="0" fontId="63" fillId="7" borderId="8" xfId="15" applyFont="1" applyFill="1" applyBorder="1">
      <alignment vertical="center"/>
    </xf>
    <xf numFmtId="0" fontId="62" fillId="7" borderId="7" xfId="15" applyFont="1" applyFill="1" applyBorder="1">
      <alignment vertical="center"/>
    </xf>
    <xf numFmtId="0" fontId="62" fillId="7" borderId="8" xfId="15" applyFont="1" applyFill="1" applyBorder="1">
      <alignment vertical="center"/>
    </xf>
    <xf numFmtId="0" fontId="62" fillId="7" borderId="10" xfId="15" applyFont="1" applyFill="1" applyBorder="1">
      <alignment vertical="center"/>
    </xf>
    <xf numFmtId="0" fontId="62" fillId="7" borderId="11" xfId="15" applyFont="1" applyFill="1" applyBorder="1">
      <alignment vertical="center"/>
    </xf>
    <xf numFmtId="0" fontId="62" fillId="7" borderId="12" xfId="15" applyFont="1" applyFill="1" applyBorder="1">
      <alignment vertical="center"/>
    </xf>
    <xf numFmtId="0" fontId="64" fillId="7" borderId="0" xfId="15" applyFont="1" applyFill="1">
      <alignment vertical="center"/>
    </xf>
    <xf numFmtId="0" fontId="23" fillId="3" borderId="22" xfId="10" applyFont="1" applyFill="1" applyBorder="1" applyAlignment="1">
      <alignment vertical="center" wrapText="1"/>
    </xf>
    <xf numFmtId="0" fontId="23" fillId="3" borderId="20" xfId="10" applyFont="1" applyFill="1" applyBorder="1" applyAlignment="1">
      <alignment vertical="center" wrapText="1"/>
    </xf>
    <xf numFmtId="0" fontId="23" fillId="3" borderId="27" xfId="10" applyFont="1" applyFill="1" applyBorder="1" applyAlignment="1">
      <alignment vertical="center" wrapText="1"/>
    </xf>
    <xf numFmtId="0" fontId="23" fillId="3" borderId="21" xfId="10" applyFont="1" applyFill="1" applyBorder="1" applyAlignment="1">
      <alignment vertical="center" wrapText="1"/>
    </xf>
    <xf numFmtId="0" fontId="23" fillId="3" borderId="23" xfId="10" applyFont="1" applyFill="1" applyBorder="1" applyAlignment="1">
      <alignment vertical="center" wrapText="1"/>
    </xf>
    <xf numFmtId="0" fontId="23" fillId="3" borderId="19" xfId="10" applyFont="1" applyFill="1" applyBorder="1" applyAlignment="1">
      <alignment vertical="center" wrapText="1"/>
    </xf>
    <xf numFmtId="0" fontId="6" fillId="0" borderId="27" xfId="0" applyFont="1" applyBorder="1" applyAlignment="1">
      <alignment vertical="top" wrapText="1"/>
    </xf>
    <xf numFmtId="0" fontId="67" fillId="0" borderId="77" xfId="4" applyFont="1" applyBorder="1" applyAlignment="1">
      <alignment horizontal="center" vertical="top" shrinkToFit="1"/>
    </xf>
    <xf numFmtId="0" fontId="66" fillId="0" borderId="27" xfId="4" applyFont="1" applyBorder="1" applyAlignment="1">
      <alignment vertical="top" wrapText="1"/>
    </xf>
    <xf numFmtId="0" fontId="67" fillId="0" borderId="79" xfId="4" applyFont="1" applyBorder="1" applyAlignment="1">
      <alignment horizontal="center" vertical="top" shrinkToFit="1"/>
    </xf>
    <xf numFmtId="0" fontId="67" fillId="0" borderId="0" xfId="4" applyFont="1" applyAlignment="1">
      <alignment horizontal="center" vertical="top" shrinkToFit="1"/>
    </xf>
    <xf numFmtId="0" fontId="67" fillId="0" borderId="80" xfId="4" applyFont="1" applyBorder="1" applyAlignment="1">
      <alignment horizontal="center" vertical="top" shrinkToFit="1"/>
    </xf>
    <xf numFmtId="0" fontId="66" fillId="0" borderId="84" xfId="4" applyFont="1" applyBorder="1" applyAlignment="1">
      <alignment vertical="top" wrapText="1"/>
    </xf>
    <xf numFmtId="0" fontId="67" fillId="0" borderId="85" xfId="4" applyFont="1" applyBorder="1" applyAlignment="1">
      <alignment horizontal="center" vertical="top" shrinkToFit="1"/>
    </xf>
    <xf numFmtId="0" fontId="67" fillId="0" borderId="82" xfId="4" applyFont="1" applyBorder="1" applyAlignment="1">
      <alignment horizontal="center" vertical="top" shrinkToFit="1"/>
    </xf>
    <xf numFmtId="0" fontId="67" fillId="0" borderId="86" xfId="4" applyFont="1" applyBorder="1" applyAlignment="1">
      <alignment horizontal="center" vertical="top" shrinkToFit="1"/>
    </xf>
    <xf numFmtId="0" fontId="65" fillId="0" borderId="81" xfId="4" applyFont="1" applyBorder="1" applyAlignment="1">
      <alignment vertical="center" shrinkToFit="1"/>
    </xf>
    <xf numFmtId="0" fontId="66" fillId="0" borderId="84" xfId="4" applyFont="1" applyBorder="1">
      <alignment vertical="center"/>
    </xf>
    <xf numFmtId="0" fontId="67" fillId="0" borderId="85" xfId="4" applyFont="1" applyBorder="1" applyAlignment="1">
      <alignment vertical="center" shrinkToFit="1"/>
    </xf>
    <xf numFmtId="0" fontId="67" fillId="0" borderId="82" xfId="4" applyFont="1" applyBorder="1" applyAlignment="1">
      <alignment vertical="center" shrinkToFit="1"/>
    </xf>
    <xf numFmtId="0" fontId="67" fillId="0" borderId="86" xfId="4" applyFont="1" applyBorder="1" applyAlignment="1">
      <alignment vertical="center" shrinkToFit="1"/>
    </xf>
    <xf numFmtId="0" fontId="66" fillId="0" borderId="27" xfId="4" applyFont="1" applyBorder="1">
      <alignment vertical="center"/>
    </xf>
    <xf numFmtId="0" fontId="67" fillId="0" borderId="79" xfId="4" applyFont="1" applyBorder="1" applyAlignment="1">
      <alignment vertical="center" shrinkToFit="1"/>
    </xf>
    <xf numFmtId="0" fontId="67" fillId="0" borderId="0" xfId="4" applyFont="1" applyAlignment="1">
      <alignment vertical="center" shrinkToFit="1"/>
    </xf>
    <xf numFmtId="0" fontId="67" fillId="0" borderId="80" xfId="4" applyFont="1" applyBorder="1" applyAlignment="1">
      <alignment vertical="center" shrinkToFit="1"/>
    </xf>
    <xf numFmtId="0" fontId="67" fillId="0" borderId="79" xfId="4" applyFont="1" applyBorder="1" applyAlignment="1">
      <alignment vertical="top" shrinkToFit="1"/>
    </xf>
    <xf numFmtId="0" fontId="67" fillId="0" borderId="0" xfId="4" applyFont="1" applyAlignment="1">
      <alignment vertical="top" shrinkToFit="1"/>
    </xf>
    <xf numFmtId="0" fontId="67" fillId="0" borderId="51" xfId="4" applyFont="1" applyBorder="1" applyAlignment="1">
      <alignment vertical="center" shrinkToFit="1"/>
    </xf>
    <xf numFmtId="0" fontId="67" fillId="0" borderId="0" xfId="4" applyFont="1">
      <alignment vertical="center"/>
    </xf>
    <xf numFmtId="0" fontId="67" fillId="0" borderId="78" xfId="4" applyFont="1" applyBorder="1">
      <alignment vertical="center"/>
    </xf>
    <xf numFmtId="0" fontId="67" fillId="0" borderId="80" xfId="4" applyFont="1" applyBorder="1" applyAlignment="1">
      <alignment vertical="top" shrinkToFit="1"/>
    </xf>
    <xf numFmtId="0" fontId="67" fillId="0" borderId="81" xfId="4" applyFont="1" applyBorder="1" applyAlignment="1">
      <alignment vertical="center" shrinkToFit="1"/>
    </xf>
    <xf numFmtId="0" fontId="67" fillId="0" borderId="82" xfId="4" applyFont="1" applyBorder="1">
      <alignment vertical="center"/>
    </xf>
    <xf numFmtId="0" fontId="67" fillId="0" borderId="83" xfId="4" applyFont="1" applyBorder="1">
      <alignment vertical="center"/>
    </xf>
    <xf numFmtId="0" fontId="67" fillId="0" borderId="51" xfId="4" applyFont="1" applyBorder="1" applyAlignment="1">
      <alignment vertical="top" wrapText="1"/>
    </xf>
    <xf numFmtId="0" fontId="67" fillId="0" borderId="0" xfId="4" applyFont="1" applyAlignment="1">
      <alignment vertical="top" wrapText="1"/>
    </xf>
    <xf numFmtId="0" fontId="67" fillId="0" borderId="78" xfId="4" applyFont="1" applyBorder="1" applyAlignment="1">
      <alignment vertical="top" wrapText="1"/>
    </xf>
    <xf numFmtId="0" fontId="67" fillId="0" borderId="171" xfId="4" applyFont="1" applyBorder="1" applyAlignment="1">
      <alignment vertical="top" shrinkToFit="1"/>
    </xf>
    <xf numFmtId="0" fontId="67" fillId="0" borderId="14" xfId="4" applyFont="1" applyBorder="1" applyAlignment="1">
      <alignment vertical="top" wrapText="1"/>
    </xf>
    <xf numFmtId="0" fontId="67" fillId="0" borderId="71" xfId="4" applyFont="1" applyBorder="1" applyAlignment="1">
      <alignment vertical="top" wrapText="1"/>
    </xf>
    <xf numFmtId="0" fontId="67" fillId="0" borderId="34" xfId="4" applyFont="1" applyBorder="1" applyAlignment="1">
      <alignment vertical="top" wrapText="1"/>
    </xf>
    <xf numFmtId="0" fontId="65" fillId="0" borderId="14" xfId="4" applyFont="1" applyBorder="1" applyAlignment="1">
      <alignment vertical="center" shrinkToFit="1"/>
    </xf>
    <xf numFmtId="0" fontId="65" fillId="0" borderId="71" xfId="4" applyFont="1" applyBorder="1">
      <alignment vertical="center"/>
    </xf>
    <xf numFmtId="0" fontId="65" fillId="0" borderId="34" xfId="4" applyFont="1" applyBorder="1">
      <alignment vertical="center"/>
    </xf>
    <xf numFmtId="0" fontId="66" fillId="0" borderId="13" xfId="4" applyFont="1" applyBorder="1">
      <alignment vertical="center"/>
    </xf>
    <xf numFmtId="0" fontId="67" fillId="0" borderId="87" xfId="4" applyFont="1" applyBorder="1" applyAlignment="1">
      <alignment vertical="center" shrinkToFit="1"/>
    </xf>
    <xf numFmtId="0" fontId="67" fillId="0" borderId="71" xfId="4" applyFont="1" applyBorder="1" applyAlignment="1">
      <alignment vertical="center" shrinkToFit="1"/>
    </xf>
    <xf numFmtId="0" fontId="67" fillId="0" borderId="88" xfId="4" applyFont="1" applyBorder="1" applyAlignment="1">
      <alignment vertical="center" shrinkToFit="1"/>
    </xf>
    <xf numFmtId="0" fontId="6" fillId="0" borderId="13" xfId="8" applyFont="1" applyBorder="1" applyAlignment="1">
      <alignment horizontal="left" vertical="top" wrapText="1"/>
    </xf>
    <xf numFmtId="0" fontId="22" fillId="0" borderId="75" xfId="4" applyFont="1" applyBorder="1" applyAlignment="1">
      <alignment vertical="top" shrinkToFit="1"/>
    </xf>
    <xf numFmtId="0" fontId="22" fillId="0" borderId="108" xfId="4" applyFont="1" applyBorder="1" applyAlignment="1">
      <alignment vertical="top" shrinkToFit="1"/>
    </xf>
    <xf numFmtId="0" fontId="22" fillId="0" borderId="80" xfId="4" applyFont="1" applyBorder="1" applyAlignment="1">
      <alignment vertical="top" shrinkToFit="1"/>
    </xf>
    <xf numFmtId="0" fontId="21" fillId="0" borderId="66" xfId="4" applyFont="1" applyBorder="1" applyAlignment="1">
      <alignment vertical="top" wrapText="1"/>
    </xf>
    <xf numFmtId="0" fontId="21" fillId="0" borderId="62" xfId="4" applyFont="1" applyBorder="1" applyAlignment="1">
      <alignment vertical="center" shrinkToFit="1"/>
    </xf>
    <xf numFmtId="0" fontId="21" fillId="0" borderId="170" xfId="4" applyFont="1" applyBorder="1">
      <alignment vertical="center"/>
    </xf>
    <xf numFmtId="0" fontId="21" fillId="0" borderId="36" xfId="4" applyFont="1" applyBorder="1">
      <alignment vertical="center"/>
    </xf>
    <xf numFmtId="0" fontId="22" fillId="0" borderId="79" xfId="4" applyFont="1" applyBorder="1" applyAlignment="1">
      <alignment vertical="top" shrinkToFit="1"/>
    </xf>
    <xf numFmtId="0" fontId="22" fillId="0" borderId="0" xfId="4" applyFont="1" applyAlignment="1">
      <alignment vertical="top" shrinkToFit="1"/>
    </xf>
    <xf numFmtId="0" fontId="22" fillId="0" borderId="171" xfId="4" applyFont="1" applyBorder="1" applyAlignment="1">
      <alignment vertical="top" shrinkToFit="1"/>
    </xf>
    <xf numFmtId="0" fontId="33" fillId="0" borderId="0" xfId="4" applyFont="1" applyAlignment="1">
      <alignment horizontal="center" vertical="center"/>
    </xf>
    <xf numFmtId="0" fontId="6" fillId="3" borderId="24" xfId="5" applyFont="1" applyFill="1" applyBorder="1" applyAlignment="1">
      <alignment vertical="center" wrapText="1"/>
    </xf>
    <xf numFmtId="0" fontId="6" fillId="3" borderId="169" xfId="5" applyFont="1" applyFill="1" applyBorder="1" applyAlignment="1">
      <alignment horizontal="center" vertical="center" wrapText="1"/>
    </xf>
    <xf numFmtId="0" fontId="6" fillId="3" borderId="78" xfId="5" applyFont="1" applyFill="1" applyBorder="1" applyAlignment="1">
      <alignment horizontal="left" vertical="center" shrinkToFit="1"/>
    </xf>
    <xf numFmtId="0" fontId="6" fillId="3" borderId="32" xfId="5" applyFont="1" applyFill="1" applyBorder="1" applyAlignment="1">
      <alignment horizontal="left" vertical="center" wrapText="1"/>
    </xf>
    <xf numFmtId="0" fontId="23" fillId="3" borderId="23" xfId="5" applyFont="1" applyFill="1" applyBorder="1" applyAlignment="1">
      <alignment horizontal="left" vertical="center" wrapText="1"/>
    </xf>
    <xf numFmtId="0" fontId="6" fillId="3" borderId="27" xfId="5" applyFont="1" applyFill="1" applyBorder="1" applyAlignment="1">
      <alignment vertical="top" wrapText="1"/>
    </xf>
    <xf numFmtId="0" fontId="6" fillId="0" borderId="22" xfId="8" applyFont="1" applyBorder="1" applyAlignment="1">
      <alignment vertical="top" wrapText="1"/>
    </xf>
    <xf numFmtId="0" fontId="6" fillId="7" borderId="19" xfId="8" applyFont="1" applyFill="1" applyBorder="1" applyAlignment="1">
      <alignment vertical="center" wrapText="1" shrinkToFit="1"/>
    </xf>
    <xf numFmtId="0" fontId="6" fillId="0" borderId="29" xfId="8" applyFont="1" applyBorder="1" applyAlignment="1">
      <alignment horizontal="center" vertical="center" wrapText="1"/>
    </xf>
    <xf numFmtId="0" fontId="6" fillId="0" borderId="30" xfId="8" applyFont="1" applyBorder="1" applyAlignment="1">
      <alignment horizontal="left" vertical="center" shrinkToFit="1"/>
    </xf>
    <xf numFmtId="0" fontId="6" fillId="7" borderId="20" xfId="8" applyFont="1" applyFill="1" applyBorder="1" applyAlignment="1">
      <alignment vertical="center" wrapText="1" shrinkToFit="1"/>
    </xf>
    <xf numFmtId="0" fontId="6" fillId="0" borderId="31" xfId="8" applyFont="1" applyBorder="1" applyAlignment="1">
      <alignment horizontal="center" vertical="center" wrapText="1"/>
    </xf>
    <xf numFmtId="0" fontId="6" fillId="0" borderId="32" xfId="8" applyFont="1" applyBorder="1" applyAlignment="1">
      <alignment horizontal="left" vertical="center" shrinkToFit="1"/>
    </xf>
    <xf numFmtId="0" fontId="6" fillId="0" borderId="20" xfId="8" applyFont="1" applyBorder="1" applyAlignment="1">
      <alignment vertical="center" wrapText="1" shrinkToFit="1"/>
    </xf>
    <xf numFmtId="0" fontId="6" fillId="0" borderId="48" xfId="8" applyFont="1" applyBorder="1" applyAlignment="1">
      <alignment horizontal="center" vertical="center" wrapText="1"/>
    </xf>
    <xf numFmtId="0" fontId="6" fillId="0" borderId="49" xfId="8" applyFont="1" applyBorder="1" applyAlignment="1">
      <alignment horizontal="left" vertical="center" shrinkToFit="1"/>
    </xf>
    <xf numFmtId="0" fontId="6" fillId="0" borderId="23" xfId="8" applyFont="1" applyBorder="1" applyAlignment="1">
      <alignment vertical="center" wrapText="1" shrinkToFit="1"/>
    </xf>
    <xf numFmtId="0" fontId="6" fillId="0" borderId="53" xfId="8" applyFont="1" applyBorder="1" applyAlignment="1">
      <alignment horizontal="center" vertical="center" wrapText="1"/>
    </xf>
    <xf numFmtId="0" fontId="6" fillId="0" borderId="54" xfId="8" applyFont="1" applyBorder="1" applyAlignment="1">
      <alignment horizontal="left" vertical="center" shrinkToFit="1"/>
    </xf>
    <xf numFmtId="0" fontId="23" fillId="0" borderId="23" xfId="8" applyFont="1" applyBorder="1" applyAlignment="1">
      <alignment vertical="center" wrapText="1"/>
    </xf>
    <xf numFmtId="0" fontId="6" fillId="0" borderId="21" xfId="8" applyFont="1" applyBorder="1" applyAlignment="1">
      <alignment vertical="center" wrapText="1" shrinkToFit="1"/>
    </xf>
    <xf numFmtId="0" fontId="6" fillId="0" borderId="67" xfId="8" applyFont="1" applyBorder="1" applyAlignment="1">
      <alignment horizontal="center" vertical="center" wrapText="1"/>
    </xf>
    <xf numFmtId="0" fontId="6" fillId="0" borderId="57" xfId="8" applyFont="1" applyBorder="1" applyAlignment="1">
      <alignment horizontal="left" vertical="center" shrinkToFit="1"/>
    </xf>
    <xf numFmtId="0" fontId="23" fillId="0" borderId="21" xfId="8" applyFont="1" applyBorder="1" applyAlignment="1">
      <alignment vertical="center" wrapText="1"/>
    </xf>
    <xf numFmtId="0" fontId="6" fillId="7" borderId="20" xfId="5" applyFont="1" applyFill="1" applyBorder="1" applyAlignment="1">
      <alignment vertical="center" wrapText="1"/>
    </xf>
    <xf numFmtId="0" fontId="6" fillId="7" borderId="20" xfId="5" applyFont="1" applyFill="1" applyBorder="1" applyAlignment="1">
      <alignment vertical="center" wrapText="1" shrinkToFit="1"/>
    </xf>
    <xf numFmtId="0" fontId="19" fillId="3" borderId="20" xfId="5" applyFont="1" applyFill="1" applyBorder="1" applyAlignment="1">
      <alignment horizontal="left" vertical="center" wrapText="1"/>
    </xf>
    <xf numFmtId="0" fontId="6" fillId="7" borderId="24" xfId="5" applyFont="1" applyFill="1" applyBorder="1" applyAlignment="1">
      <alignment vertical="center" wrapText="1"/>
    </xf>
    <xf numFmtId="0" fontId="6" fillId="3" borderId="20" xfId="5" applyFont="1" applyFill="1" applyBorder="1" applyAlignment="1">
      <alignment vertical="center" shrinkToFit="1"/>
    </xf>
    <xf numFmtId="0" fontId="6" fillId="3" borderId="52" xfId="0" applyFont="1" applyFill="1" applyBorder="1" applyAlignment="1">
      <alignment vertical="center" wrapText="1"/>
    </xf>
    <xf numFmtId="0" fontId="6" fillId="0" borderId="31" xfId="0" applyFont="1" applyBorder="1" applyAlignment="1">
      <alignment horizontal="center" vertical="center"/>
    </xf>
    <xf numFmtId="0" fontId="6" fillId="0" borderId="48" xfId="0" applyFont="1" applyBorder="1" applyAlignment="1">
      <alignment vertical="center" shrinkToFit="1"/>
    </xf>
    <xf numFmtId="0" fontId="19" fillId="3" borderId="20" xfId="0" applyFont="1" applyFill="1" applyBorder="1" applyAlignment="1">
      <alignment vertical="center" wrapText="1" shrinkToFit="1"/>
    </xf>
    <xf numFmtId="0" fontId="6" fillId="7" borderId="52" xfId="0" applyFont="1" applyFill="1" applyBorder="1" applyAlignment="1">
      <alignment vertical="center" wrapText="1"/>
    </xf>
    <xf numFmtId="0" fontId="6" fillId="7" borderId="48" xfId="0" applyFont="1" applyFill="1" applyBorder="1" applyAlignment="1">
      <alignment vertical="center" shrinkToFit="1"/>
    </xf>
    <xf numFmtId="0" fontId="23" fillId="3" borderId="20" xfId="0" applyFont="1" applyFill="1" applyBorder="1" applyAlignment="1">
      <alignment vertical="center" shrinkToFit="1"/>
    </xf>
    <xf numFmtId="0" fontId="6" fillId="3" borderId="13" xfId="5" applyFont="1" applyFill="1" applyBorder="1" applyAlignment="1">
      <alignment vertical="top" wrapText="1"/>
    </xf>
    <xf numFmtId="0" fontId="6" fillId="0" borderId="19" xfId="10" applyFont="1" applyBorder="1" applyAlignment="1">
      <alignment vertical="center" wrapText="1"/>
    </xf>
    <xf numFmtId="0" fontId="6" fillId="0" borderId="29" xfId="10" applyFont="1" applyBorder="1" applyAlignment="1">
      <alignment horizontal="center" vertical="center" wrapText="1"/>
    </xf>
    <xf numFmtId="0" fontId="6" fillId="0" borderId="30" xfId="10" applyFont="1" applyBorder="1" applyAlignment="1">
      <alignment horizontal="left" vertical="center" wrapText="1" shrinkToFit="1"/>
    </xf>
    <xf numFmtId="0" fontId="6" fillId="0" borderId="27" xfId="10" applyFont="1" applyBorder="1" applyAlignment="1">
      <alignment vertical="center" wrapText="1"/>
    </xf>
    <xf numFmtId="0" fontId="6" fillId="0" borderId="169" xfId="10" applyFont="1" applyBorder="1" applyAlignment="1">
      <alignment horizontal="center" vertical="center" wrapText="1"/>
    </xf>
    <xf numFmtId="0" fontId="6" fillId="0" borderId="78" xfId="10" applyFont="1" applyBorder="1" applyAlignment="1">
      <alignment horizontal="left" vertical="center" wrapText="1" shrinkToFit="1"/>
    </xf>
    <xf numFmtId="0" fontId="6" fillId="0" borderId="20" xfId="10" applyFont="1" applyBorder="1" applyAlignment="1">
      <alignment vertical="center" wrapText="1"/>
    </xf>
    <xf numFmtId="0" fontId="6" fillId="0" borderId="31" xfId="10" applyFont="1" applyBorder="1" applyAlignment="1">
      <alignment horizontal="center" vertical="center" wrapText="1"/>
    </xf>
    <xf numFmtId="0" fontId="6" fillId="0" borderId="32" xfId="10" applyFont="1" applyBorder="1" applyAlignment="1">
      <alignment horizontal="left" vertical="center" wrapText="1" shrinkToFit="1"/>
    </xf>
    <xf numFmtId="0" fontId="6" fillId="3" borderId="22" xfId="10" applyFont="1" applyFill="1" applyBorder="1" applyAlignment="1">
      <alignment vertical="top" wrapText="1"/>
    </xf>
    <xf numFmtId="0" fontId="6" fillId="0" borderId="21" xfId="10" applyFont="1" applyBorder="1" applyAlignment="1">
      <alignment vertical="center" wrapText="1"/>
    </xf>
    <xf numFmtId="0" fontId="6" fillId="0" borderId="39" xfId="10" applyFont="1" applyBorder="1" applyAlignment="1">
      <alignment horizontal="center" vertical="center" wrapText="1"/>
    </xf>
    <xf numFmtId="0" fontId="6" fillId="0" borderId="40" xfId="10" applyFont="1" applyBorder="1" applyAlignment="1">
      <alignment horizontal="left" vertical="center" wrapText="1" shrinkToFit="1"/>
    </xf>
    <xf numFmtId="0" fontId="6" fillId="0" borderId="22" xfId="10" applyFont="1" applyBorder="1" applyAlignment="1">
      <alignment vertical="center" wrapText="1"/>
    </xf>
    <xf numFmtId="0" fontId="6" fillId="0" borderId="28" xfId="10" applyFont="1" applyBorder="1" applyAlignment="1">
      <alignment horizontal="center" vertical="center" wrapText="1"/>
    </xf>
    <xf numFmtId="0" fontId="6" fillId="0" borderId="26" xfId="10" applyFont="1" applyBorder="1" applyAlignment="1">
      <alignment horizontal="left" vertical="center" wrapText="1" shrinkToFit="1"/>
    </xf>
    <xf numFmtId="0" fontId="6" fillId="3" borderId="27" xfId="10" applyFont="1" applyFill="1" applyBorder="1" applyAlignment="1">
      <alignment vertical="top" wrapText="1"/>
    </xf>
    <xf numFmtId="0" fontId="6" fillId="0" borderId="37" xfId="10" applyFont="1" applyBorder="1" applyAlignment="1">
      <alignment horizontal="center" vertical="center" wrapText="1"/>
    </xf>
    <xf numFmtId="0" fontId="6" fillId="0" borderId="23" xfId="10" applyFont="1" applyBorder="1" applyAlignment="1">
      <alignment vertical="center" wrapText="1"/>
    </xf>
    <xf numFmtId="0" fontId="6" fillId="0" borderId="38" xfId="10" applyFont="1" applyBorder="1" applyAlignment="1">
      <alignment horizontal="left" vertical="center" wrapText="1" shrinkToFit="1"/>
    </xf>
    <xf numFmtId="0" fontId="6" fillId="3" borderId="13" xfId="10" applyFont="1" applyFill="1" applyBorder="1" applyAlignment="1">
      <alignment vertical="top" wrapText="1"/>
    </xf>
    <xf numFmtId="0" fontId="6" fillId="0" borderId="27" xfId="0" applyFont="1" applyBorder="1" applyAlignment="1">
      <alignment vertical="center" wrapText="1"/>
    </xf>
    <xf numFmtId="0" fontId="6" fillId="0" borderId="0" xfId="0" applyFont="1" applyAlignment="1">
      <alignment horizontal="center" vertical="center" wrapText="1"/>
    </xf>
    <xf numFmtId="0" fontId="6" fillId="0" borderId="22" xfId="0" applyFont="1" applyBorder="1" applyAlignment="1">
      <alignment vertical="center" wrapText="1"/>
    </xf>
    <xf numFmtId="0" fontId="6" fillId="0" borderId="22" xfId="5" applyFont="1" applyBorder="1" applyAlignment="1">
      <alignment horizontal="center" vertical="center"/>
    </xf>
    <xf numFmtId="0" fontId="6" fillId="3" borderId="27" xfId="5" applyFont="1" applyFill="1" applyBorder="1" applyAlignment="1">
      <alignment horizontal="left" vertical="top" wrapText="1"/>
    </xf>
    <xf numFmtId="0" fontId="6" fillId="2" borderId="20"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3" borderId="27" xfId="5" applyFont="1" applyFill="1" applyBorder="1" applyAlignment="1">
      <alignment vertical="center" wrapText="1"/>
    </xf>
    <xf numFmtId="0" fontId="6" fillId="0" borderId="48" xfId="0" applyFont="1" applyBorder="1" applyAlignment="1">
      <alignment horizontal="center" vertical="center" wrapText="1"/>
    </xf>
    <xf numFmtId="0" fontId="6" fillId="0" borderId="49" xfId="0" applyFont="1" applyBorder="1" applyAlignment="1">
      <alignment horizontal="left" vertical="center" shrinkToFit="1"/>
    </xf>
    <xf numFmtId="0" fontId="6" fillId="0" borderId="46" xfId="0" applyFont="1" applyBorder="1" applyAlignment="1">
      <alignment horizontal="center" vertical="center" wrapText="1"/>
    </xf>
    <xf numFmtId="0" fontId="6" fillId="0" borderId="47" xfId="0" applyFont="1" applyBorder="1" applyAlignment="1">
      <alignment horizontal="left" vertical="center" shrinkToFit="1"/>
    </xf>
    <xf numFmtId="0" fontId="6" fillId="0" borderId="20" xfId="0" applyFont="1" applyBorder="1" applyAlignment="1">
      <alignment horizontal="left" vertical="center" wrapText="1"/>
    </xf>
    <xf numFmtId="0" fontId="6" fillId="0" borderId="50" xfId="0" applyFont="1" applyBorder="1" applyAlignment="1">
      <alignment horizontal="left" vertical="center" shrinkToFit="1"/>
    </xf>
    <xf numFmtId="0" fontId="19" fillId="0" borderId="27" xfId="0" applyFont="1" applyBorder="1" applyAlignment="1">
      <alignment horizontal="left" vertical="center" wrapText="1"/>
    </xf>
    <xf numFmtId="0" fontId="6" fillId="0" borderId="24" xfId="0" applyFont="1" applyBorder="1" applyAlignment="1">
      <alignment vertical="center" wrapText="1"/>
    </xf>
    <xf numFmtId="0" fontId="6" fillId="0" borderId="52" xfId="0" applyFont="1" applyBorder="1" applyAlignment="1">
      <alignment horizontal="center" vertical="center" wrapText="1"/>
    </xf>
    <xf numFmtId="0" fontId="23" fillId="0" borderId="20" xfId="0" applyFont="1" applyBorder="1" applyAlignment="1">
      <alignment horizontal="left" vertical="center" wrapText="1"/>
    </xf>
    <xf numFmtId="0" fontId="6" fillId="0" borderId="61" xfId="0" applyFont="1" applyBorder="1" applyAlignment="1">
      <alignment horizontal="left" vertical="center" shrinkToFit="1"/>
    </xf>
    <xf numFmtId="0" fontId="6" fillId="0" borderId="27" xfId="0" applyFont="1" applyBorder="1" applyAlignment="1">
      <alignment horizontal="left" vertical="center" wrapText="1"/>
    </xf>
    <xf numFmtId="0" fontId="6" fillId="0" borderId="0" xfId="8" applyFont="1">
      <alignment vertical="center"/>
    </xf>
    <xf numFmtId="0" fontId="6" fillId="2" borderId="7" xfId="7" applyFont="1" applyFill="1" applyBorder="1" applyAlignment="1">
      <alignment horizontal="center" vertical="center" shrinkToFit="1"/>
    </xf>
    <xf numFmtId="0" fontId="6" fillId="2" borderId="7" xfId="9" applyFont="1" applyFill="1" applyBorder="1" applyAlignment="1">
      <alignment horizontal="center" vertical="center" wrapText="1"/>
    </xf>
    <xf numFmtId="0" fontId="6" fillId="2" borderId="7" xfId="9" applyFont="1" applyFill="1" applyBorder="1" applyAlignment="1">
      <alignment horizontal="center" vertical="center" wrapText="1" shrinkToFit="1"/>
    </xf>
    <xf numFmtId="0" fontId="6" fillId="2" borderId="7" xfId="8" applyFont="1" applyFill="1" applyBorder="1" applyAlignment="1">
      <alignment horizontal="center" vertical="center" wrapText="1"/>
    </xf>
    <xf numFmtId="0" fontId="68" fillId="2" borderId="7" xfId="0" applyFont="1" applyFill="1" applyBorder="1" applyAlignment="1">
      <alignment horizontal="center" vertical="center" wrapText="1"/>
    </xf>
    <xf numFmtId="0" fontId="0" fillId="9" borderId="0" xfId="0" applyFill="1"/>
    <xf numFmtId="0" fontId="4" fillId="9" borderId="0" xfId="0" applyFont="1" applyFill="1"/>
    <xf numFmtId="0" fontId="42" fillId="9" borderId="0" xfId="15" applyFont="1" applyFill="1">
      <alignment vertical="center"/>
    </xf>
    <xf numFmtId="0" fontId="42" fillId="9" borderId="0" xfId="15" applyFont="1" applyFill="1" applyAlignment="1">
      <alignment horizontal="left" vertical="center"/>
    </xf>
    <xf numFmtId="0" fontId="42" fillId="9" borderId="0" xfId="15" applyFont="1" applyFill="1" applyAlignment="1">
      <alignment horizontal="right" vertical="center"/>
    </xf>
    <xf numFmtId="0" fontId="6" fillId="3" borderId="13" xfId="10" applyFont="1" applyFill="1" applyBorder="1" applyAlignment="1">
      <alignment vertical="center" wrapText="1"/>
    </xf>
    <xf numFmtId="0" fontId="6" fillId="0" borderId="13" xfId="10" applyFont="1" applyBorder="1" applyAlignment="1">
      <alignment vertical="center" wrapText="1"/>
    </xf>
    <xf numFmtId="0" fontId="6" fillId="0" borderId="33" xfId="10" applyFont="1" applyBorder="1" applyAlignment="1">
      <alignment horizontal="center" vertical="center" wrapText="1"/>
    </xf>
    <xf numFmtId="0" fontId="6" fillId="0" borderId="34" xfId="10" applyFont="1" applyBorder="1" applyAlignment="1">
      <alignment horizontal="left" vertical="center" wrapText="1" shrinkToFit="1"/>
    </xf>
    <xf numFmtId="0" fontId="23" fillId="3" borderId="13" xfId="10" applyFont="1" applyFill="1" applyBorder="1" applyAlignment="1">
      <alignment vertical="center" wrapText="1"/>
    </xf>
    <xf numFmtId="0" fontId="6" fillId="0" borderId="24" xfId="8" applyFont="1" applyBorder="1" applyAlignment="1">
      <alignment vertical="center" wrapText="1" shrinkToFit="1"/>
    </xf>
    <xf numFmtId="0" fontId="6" fillId="0" borderId="170" xfId="8" applyFont="1" applyBorder="1" applyAlignment="1">
      <alignment horizontal="center" vertical="center" wrapText="1"/>
    </xf>
    <xf numFmtId="0" fontId="6" fillId="0" borderId="61" xfId="8" applyFont="1" applyBorder="1" applyAlignment="1">
      <alignment horizontal="left" vertical="center" shrinkToFit="1"/>
    </xf>
    <xf numFmtId="0" fontId="23" fillId="0" borderId="24" xfId="8" applyFont="1" applyBorder="1" applyAlignment="1">
      <alignment vertical="center" wrapText="1"/>
    </xf>
    <xf numFmtId="0" fontId="6" fillId="0" borderId="170" xfId="0" applyFont="1" applyBorder="1" applyAlignment="1">
      <alignment horizontal="center" vertical="center" wrapText="1"/>
    </xf>
    <xf numFmtId="0" fontId="6" fillId="0" borderId="24" xfId="0" applyFont="1" applyBorder="1" applyAlignment="1">
      <alignment horizontal="left" vertical="center" wrapText="1"/>
    </xf>
    <xf numFmtId="0" fontId="41" fillId="9" borderId="0" xfId="11" applyFont="1" applyFill="1">
      <alignment vertical="center"/>
    </xf>
    <xf numFmtId="0" fontId="21" fillId="0" borderId="78" xfId="4" applyFont="1" applyBorder="1" applyAlignment="1">
      <alignment horizontal="left" vertical="top" wrapText="1"/>
    </xf>
    <xf numFmtId="0" fontId="21" fillId="0" borderId="106" xfId="4" applyFont="1" applyBorder="1" applyAlignment="1">
      <alignment vertical="top" wrapText="1"/>
    </xf>
    <xf numFmtId="0" fontId="41" fillId="7" borderId="7" xfId="11" applyFont="1" applyFill="1" applyBorder="1">
      <alignment vertical="center"/>
    </xf>
    <xf numFmtId="0" fontId="20" fillId="0" borderId="68" xfId="0" applyFont="1" applyBorder="1" applyAlignment="1">
      <alignment vertical="top" wrapText="1"/>
    </xf>
    <xf numFmtId="0" fontId="22" fillId="0" borderId="75" xfId="0" applyFont="1" applyBorder="1" applyAlignment="1">
      <alignment horizontal="center" vertical="top" shrinkToFit="1"/>
    </xf>
    <xf numFmtId="0" fontId="22" fillId="0" borderId="76" xfId="0" applyFont="1" applyBorder="1" applyAlignment="1">
      <alignment horizontal="center" vertical="top" shrinkToFit="1"/>
    </xf>
    <xf numFmtId="0" fontId="22" fillId="0" borderId="77" xfId="0" applyFont="1" applyBorder="1" applyAlignment="1">
      <alignment horizontal="center" vertical="top" shrinkToFit="1"/>
    </xf>
    <xf numFmtId="0" fontId="22" fillId="0" borderId="51" xfId="0" applyFont="1" applyBorder="1" applyAlignment="1">
      <alignment vertical="center" shrinkToFit="1"/>
    </xf>
    <xf numFmtId="0" fontId="22" fillId="0" borderId="0" xfId="0" applyFont="1" applyAlignment="1">
      <alignment vertical="center"/>
    </xf>
    <xf numFmtId="0" fontId="22" fillId="0" borderId="78" xfId="0" applyFont="1" applyBorder="1" applyAlignment="1">
      <alignment vertical="center"/>
    </xf>
    <xf numFmtId="0" fontId="21" fillId="0" borderId="81" xfId="0" applyFont="1" applyBorder="1" applyAlignment="1">
      <alignment vertical="center" shrinkToFit="1"/>
    </xf>
    <xf numFmtId="0" fontId="21" fillId="0" borderId="82" xfId="0" applyFont="1" applyBorder="1" applyAlignment="1">
      <alignment vertical="center"/>
    </xf>
    <xf numFmtId="0" fontId="21" fillId="0" borderId="83" xfId="0" applyFont="1" applyBorder="1" applyAlignment="1">
      <alignment vertical="center"/>
    </xf>
    <xf numFmtId="0" fontId="69" fillId="0" borderId="84" xfId="0" applyFont="1" applyBorder="1" applyAlignment="1">
      <alignment vertical="center"/>
    </xf>
    <xf numFmtId="0" fontId="22" fillId="0" borderId="85" xfId="0" applyFont="1" applyBorder="1" applyAlignment="1">
      <alignment vertical="center" shrinkToFit="1"/>
    </xf>
    <xf numFmtId="0" fontId="22" fillId="0" borderId="82" xfId="0" applyFont="1" applyBorder="1" applyAlignment="1">
      <alignment vertical="center" shrinkToFit="1"/>
    </xf>
    <xf numFmtId="0" fontId="22" fillId="0" borderId="86" xfId="0" applyFont="1" applyBorder="1" applyAlignment="1">
      <alignment vertical="center" shrinkToFit="1"/>
    </xf>
    <xf numFmtId="0" fontId="69" fillId="0" borderId="27" xfId="0" applyFont="1" applyBorder="1" applyAlignment="1">
      <alignment vertical="top" wrapText="1"/>
    </xf>
    <xf numFmtId="0" fontId="22" fillId="0" borderId="79" xfId="0" applyFont="1" applyBorder="1" applyAlignment="1">
      <alignment horizontal="center" vertical="top" shrinkToFit="1"/>
    </xf>
    <xf numFmtId="0" fontId="22" fillId="0" borderId="0" xfId="0" applyFont="1" applyAlignment="1">
      <alignment horizontal="center" vertical="top" shrinkToFit="1"/>
    </xf>
    <xf numFmtId="0" fontId="22" fillId="0" borderId="80" xfId="0" applyFont="1" applyBorder="1" applyAlignment="1">
      <alignment horizontal="center" vertical="top" shrinkToFit="1"/>
    </xf>
    <xf numFmtId="0" fontId="20" fillId="0" borderId="84" xfId="0" applyFont="1" applyBorder="1" applyAlignment="1">
      <alignment vertical="center"/>
    </xf>
    <xf numFmtId="0" fontId="20" fillId="0" borderId="27" xfId="0" applyFont="1" applyBorder="1" applyAlignment="1">
      <alignment vertical="top" wrapText="1"/>
    </xf>
    <xf numFmtId="0" fontId="22" fillId="0" borderId="76" xfId="4" applyFont="1" applyBorder="1" applyAlignment="1">
      <alignment vertical="top" shrinkToFit="1"/>
    </xf>
    <xf numFmtId="0" fontId="67" fillId="0" borderId="60" xfId="4" applyFont="1" applyBorder="1" applyAlignment="1">
      <alignment vertical="top" wrapText="1"/>
    </xf>
    <xf numFmtId="0" fontId="67" fillId="0" borderId="70" xfId="4" applyFont="1" applyBorder="1" applyAlignment="1">
      <alignment vertical="top" wrapText="1"/>
    </xf>
    <xf numFmtId="0" fontId="67" fillId="0" borderId="26" xfId="4" applyFont="1" applyBorder="1" applyAlignment="1">
      <alignment vertical="top" wrapText="1"/>
    </xf>
    <xf numFmtId="0" fontId="22" fillId="0" borderId="77" xfId="4" applyFont="1" applyBorder="1" applyAlignment="1">
      <alignment vertical="top" shrinkToFit="1"/>
    </xf>
    <xf numFmtId="0" fontId="22" fillId="0" borderId="85" xfId="4" applyFont="1" applyBorder="1" applyAlignment="1">
      <alignment vertical="top" shrinkToFit="1"/>
    </xf>
    <xf numFmtId="0" fontId="22" fillId="0" borderId="82" xfId="4" applyFont="1" applyBorder="1" applyAlignment="1">
      <alignment vertical="top" shrinkToFit="1"/>
    </xf>
    <xf numFmtId="0" fontId="22" fillId="0" borderId="86" xfId="4" applyFont="1" applyBorder="1" applyAlignment="1">
      <alignment vertical="top" shrinkToFit="1"/>
    </xf>
    <xf numFmtId="0" fontId="6" fillId="0" borderId="22" xfId="8" applyFont="1" applyBorder="1" applyAlignment="1">
      <alignment vertical="center" wrapText="1" shrinkToFit="1"/>
    </xf>
    <xf numFmtId="0" fontId="6" fillId="0" borderId="60" xfId="8" applyFont="1" applyBorder="1" applyAlignment="1">
      <alignment horizontal="center" vertical="center" wrapText="1"/>
    </xf>
    <xf numFmtId="0" fontId="6" fillId="0" borderId="69" xfId="8" applyFont="1" applyBorder="1" applyAlignment="1">
      <alignment vertical="center" shrinkToFit="1"/>
    </xf>
    <xf numFmtId="0" fontId="6" fillId="0" borderId="22" xfId="8" applyFont="1" applyBorder="1" applyAlignment="1">
      <alignment vertical="center" wrapText="1"/>
    </xf>
    <xf numFmtId="0" fontId="6" fillId="0" borderId="21" xfId="5" applyFont="1" applyBorder="1" applyAlignment="1">
      <alignment vertical="center" wrapText="1"/>
    </xf>
    <xf numFmtId="0" fontId="6" fillId="0" borderId="21" xfId="5" applyFont="1" applyBorder="1" applyAlignment="1">
      <alignment horizontal="center" vertical="center" wrapText="1"/>
    </xf>
    <xf numFmtId="0" fontId="6" fillId="0" borderId="21" xfId="5" applyFont="1" applyBorder="1" applyAlignment="1">
      <alignment horizontal="left" vertical="center" shrinkToFit="1"/>
    </xf>
    <xf numFmtId="0" fontId="6" fillId="0" borderId="21" xfId="5" applyFont="1" applyBorder="1" applyAlignment="1">
      <alignment horizontal="left" vertical="center" wrapText="1"/>
    </xf>
    <xf numFmtId="0" fontId="6" fillId="0" borderId="13" xfId="5" applyFont="1" applyBorder="1" applyAlignment="1">
      <alignment vertical="center" wrapText="1"/>
    </xf>
    <xf numFmtId="0" fontId="6" fillId="8" borderId="22" xfId="8" applyFont="1" applyFill="1" applyBorder="1" applyAlignment="1">
      <alignment horizontal="center" vertical="center"/>
    </xf>
    <xf numFmtId="0" fontId="6" fillId="0" borderId="52" xfId="8" applyFont="1" applyBorder="1" applyAlignment="1">
      <alignment horizontal="center" vertical="center" wrapText="1"/>
    </xf>
    <xf numFmtId="0" fontId="6" fillId="0" borderId="49" xfId="8" applyFont="1" applyBorder="1" applyAlignment="1">
      <alignment vertical="center" shrinkToFit="1"/>
    </xf>
    <xf numFmtId="0" fontId="6" fillId="0" borderId="20" xfId="8" applyFont="1" applyBorder="1" applyAlignment="1">
      <alignment vertical="center" wrapText="1"/>
    </xf>
    <xf numFmtId="0" fontId="6" fillId="8" borderId="20" xfId="8" applyFont="1" applyFill="1" applyBorder="1" applyAlignment="1">
      <alignment horizontal="center" vertical="center"/>
    </xf>
    <xf numFmtId="0" fontId="6" fillId="0" borderId="13" xfId="8" applyFont="1" applyBorder="1" applyAlignment="1">
      <alignment vertical="center" wrapText="1"/>
    </xf>
    <xf numFmtId="0" fontId="6" fillId="0" borderId="13" xfId="8" applyFont="1" applyBorder="1" applyAlignment="1">
      <alignment vertical="center" wrapText="1" shrinkToFit="1"/>
    </xf>
    <xf numFmtId="0" fontId="6" fillId="0" borderId="14" xfId="8" applyFont="1" applyBorder="1" applyAlignment="1">
      <alignment horizontal="center" vertical="center" wrapText="1"/>
    </xf>
    <xf numFmtId="0" fontId="6" fillId="0" borderId="55" xfId="8" applyFont="1" applyBorder="1" applyAlignment="1">
      <alignment vertical="center" shrinkToFit="1"/>
    </xf>
    <xf numFmtId="0" fontId="6" fillId="8" borderId="13" xfId="8" applyFont="1" applyFill="1" applyBorder="1" applyAlignment="1">
      <alignment horizontal="center" vertical="center"/>
    </xf>
    <xf numFmtId="0" fontId="6" fillId="8" borderId="21" xfId="0" applyFont="1" applyFill="1" applyBorder="1" applyAlignment="1">
      <alignment horizontal="center" vertical="center" wrapText="1"/>
    </xf>
    <xf numFmtId="0" fontId="6" fillId="3" borderId="7" xfId="10" applyFont="1" applyFill="1" applyBorder="1" applyAlignment="1">
      <alignment vertical="top" wrapText="1"/>
    </xf>
    <xf numFmtId="0" fontId="6" fillId="0" borderId="7" xfId="0" applyFont="1" applyBorder="1" applyAlignment="1">
      <alignment horizontal="center" vertical="center"/>
    </xf>
    <xf numFmtId="0" fontId="6" fillId="3" borderId="22" xfId="5" applyFont="1" applyFill="1" applyBorder="1" applyAlignment="1">
      <alignment horizontal="right" vertical="center" wrapText="1"/>
    </xf>
    <xf numFmtId="0" fontId="6" fillId="3" borderId="22" xfId="17" applyFont="1" applyFill="1" applyBorder="1" applyAlignment="1">
      <alignment vertical="center" wrapText="1"/>
    </xf>
    <xf numFmtId="0" fontId="6" fillId="3" borderId="28" xfId="17" applyFont="1" applyFill="1" applyBorder="1" applyAlignment="1">
      <alignment horizontal="center" vertical="center" wrapText="1"/>
    </xf>
    <xf numFmtId="0" fontId="6" fillId="0" borderId="26" xfId="17" applyFont="1" applyBorder="1" applyAlignment="1">
      <alignment horizontal="left" vertical="center" wrapText="1" shrinkToFit="1"/>
    </xf>
    <xf numFmtId="0" fontId="23" fillId="3" borderId="22" xfId="18" applyFont="1" applyFill="1" applyBorder="1" applyAlignment="1">
      <alignment vertical="center" wrapText="1"/>
    </xf>
    <xf numFmtId="0" fontId="6" fillId="0" borderId="0" xfId="17" applyFont="1">
      <alignment vertical="center"/>
    </xf>
    <xf numFmtId="0" fontId="6" fillId="3" borderId="20" xfId="17" applyFont="1" applyFill="1" applyBorder="1" applyAlignment="1">
      <alignment vertical="center" wrapText="1"/>
    </xf>
    <xf numFmtId="0" fontId="6" fillId="3" borderId="31" xfId="17" applyFont="1" applyFill="1" applyBorder="1" applyAlignment="1">
      <alignment horizontal="center" vertical="center" wrapText="1"/>
    </xf>
    <xf numFmtId="0" fontId="6" fillId="0" borderId="32" xfId="17" applyFont="1" applyBorder="1" applyAlignment="1">
      <alignment horizontal="left" vertical="center" wrapText="1" shrinkToFit="1"/>
    </xf>
    <xf numFmtId="0" fontId="23" fillId="3" borderId="20" xfId="18" applyFont="1" applyFill="1" applyBorder="1" applyAlignment="1">
      <alignment vertical="center" wrapText="1"/>
    </xf>
    <xf numFmtId="0" fontId="6" fillId="3" borderId="27" xfId="17" applyFont="1" applyFill="1" applyBorder="1" applyAlignment="1">
      <alignment vertical="center" wrapText="1"/>
    </xf>
    <xf numFmtId="0" fontId="6" fillId="3" borderId="169" xfId="17" applyFont="1" applyFill="1" applyBorder="1" applyAlignment="1">
      <alignment horizontal="center" vertical="center" wrapText="1"/>
    </xf>
    <xf numFmtId="0" fontId="6" fillId="0" borderId="78" xfId="17" applyFont="1" applyBorder="1" applyAlignment="1">
      <alignment horizontal="left" vertical="center" wrapText="1" shrinkToFit="1"/>
    </xf>
    <xf numFmtId="0" fontId="23" fillId="3" borderId="27" xfId="18" applyFont="1" applyFill="1" applyBorder="1" applyAlignment="1">
      <alignment vertical="center" wrapText="1"/>
    </xf>
    <xf numFmtId="0" fontId="23" fillId="3" borderId="23" xfId="18" applyFont="1" applyFill="1" applyBorder="1" applyAlignment="1">
      <alignment vertical="center" wrapText="1"/>
    </xf>
    <xf numFmtId="0" fontId="23" fillId="3" borderId="7" xfId="18" applyFont="1" applyFill="1" applyBorder="1" applyAlignment="1">
      <alignment vertical="center" wrapText="1"/>
    </xf>
    <xf numFmtId="0" fontId="6" fillId="0" borderId="27" xfId="8" applyFont="1" applyBorder="1" applyAlignment="1">
      <alignment horizontal="left" vertical="top" wrapText="1"/>
    </xf>
    <xf numFmtId="0" fontId="6" fillId="7" borderId="22" xfId="5" applyFont="1" applyFill="1" applyBorder="1" applyAlignment="1">
      <alignment vertical="center" wrapText="1"/>
    </xf>
    <xf numFmtId="0" fontId="6" fillId="3" borderId="13" xfId="5" applyFont="1" applyFill="1" applyBorder="1" applyAlignment="1">
      <alignment horizontal="left" vertical="top" wrapText="1"/>
    </xf>
    <xf numFmtId="0" fontId="6" fillId="0" borderId="13" xfId="8" applyFont="1" applyBorder="1" applyAlignment="1">
      <alignment vertical="top" wrapText="1"/>
    </xf>
    <xf numFmtId="0" fontId="17" fillId="0" borderId="9" xfId="8" applyFont="1" applyBorder="1">
      <alignment vertical="center"/>
    </xf>
    <xf numFmtId="0" fontId="6" fillId="0" borderId="7" xfId="8" applyFont="1" applyBorder="1" applyAlignment="1">
      <alignment horizontal="left" vertical="top" wrapText="1"/>
    </xf>
    <xf numFmtId="0" fontId="6" fillId="0" borderId="7" xfId="8" applyFont="1" applyBorder="1" applyAlignment="1">
      <alignment vertical="center" wrapText="1" shrinkToFit="1"/>
    </xf>
    <xf numFmtId="0" fontId="6" fillId="0" borderId="9" xfId="8" applyFont="1" applyBorder="1" applyAlignment="1">
      <alignment horizontal="center" vertical="center" wrapText="1"/>
    </xf>
    <xf numFmtId="0" fontId="6" fillId="0" borderId="172" xfId="8" applyFont="1" applyBorder="1" applyAlignment="1">
      <alignment vertical="center" shrinkToFit="1"/>
    </xf>
    <xf numFmtId="0" fontId="6" fillId="0" borderId="7" xfId="8" applyFont="1" applyBorder="1" applyAlignment="1">
      <alignment vertical="center" wrapText="1"/>
    </xf>
    <xf numFmtId="0" fontId="6" fillId="8" borderId="42" xfId="8" applyFont="1" applyFill="1" applyBorder="1" applyAlignment="1">
      <alignment horizontal="center" vertical="center"/>
    </xf>
    <xf numFmtId="0" fontId="4" fillId="0" borderId="0" xfId="5" applyFont="1">
      <alignment vertical="center"/>
    </xf>
    <xf numFmtId="0" fontId="6" fillId="0" borderId="19" xfId="0" applyFont="1" applyBorder="1" applyAlignment="1">
      <alignment horizontal="left" vertical="center" wrapText="1"/>
    </xf>
    <xf numFmtId="0" fontId="23" fillId="0" borderId="24" xfId="0" applyFont="1" applyBorder="1" applyAlignment="1">
      <alignment horizontal="left" vertical="center" wrapText="1"/>
    </xf>
    <xf numFmtId="0" fontId="6" fillId="0" borderId="51" xfId="0" applyFont="1" applyBorder="1" applyAlignment="1">
      <alignment horizontal="center" vertical="center" wrapText="1"/>
    </xf>
    <xf numFmtId="0" fontId="6" fillId="0" borderId="31" xfId="0" applyFont="1" applyBorder="1" applyAlignment="1">
      <alignment horizontal="center" vertical="center" wrapText="1"/>
    </xf>
    <xf numFmtId="0" fontId="23" fillId="0" borderId="27" xfId="0" applyFont="1" applyBorder="1" applyAlignment="1">
      <alignment horizontal="left" vertical="top" wrapText="1"/>
    </xf>
    <xf numFmtId="0" fontId="23" fillId="0" borderId="27" xfId="0" applyFont="1" applyBorder="1" applyAlignment="1">
      <alignment horizontal="left" vertical="center" wrapText="1"/>
    </xf>
    <xf numFmtId="0" fontId="6" fillId="0" borderId="7" xfId="0" applyFont="1" applyBorder="1" applyAlignment="1">
      <alignment horizontal="left" vertical="top" wrapText="1"/>
    </xf>
    <xf numFmtId="0" fontId="6" fillId="0" borderId="7" xfId="0" applyFont="1" applyBorder="1" applyAlignment="1">
      <alignment horizontal="left" vertical="center" wrapText="1" shrinkToFit="1"/>
    </xf>
    <xf numFmtId="0" fontId="6" fillId="0" borderId="9" xfId="0" applyFont="1" applyBorder="1" applyAlignment="1">
      <alignment horizontal="center" vertical="center"/>
    </xf>
    <xf numFmtId="0" fontId="6" fillId="0" borderId="172" xfId="0" applyFont="1" applyBorder="1" applyAlignment="1">
      <alignment vertical="center" shrinkToFit="1"/>
    </xf>
    <xf numFmtId="0" fontId="6" fillId="0" borderId="7" xfId="0" applyFont="1" applyBorder="1" applyAlignment="1">
      <alignment vertical="center" wrapText="1"/>
    </xf>
    <xf numFmtId="0" fontId="6" fillId="2" borderId="7" xfId="10" applyFont="1" applyFill="1" applyBorder="1" applyAlignment="1">
      <alignment horizontal="center" vertical="center"/>
    </xf>
    <xf numFmtId="0" fontId="22" fillId="0" borderId="60" xfId="4" applyFont="1" applyBorder="1" applyAlignment="1">
      <alignment vertical="top" wrapText="1"/>
    </xf>
    <xf numFmtId="0" fontId="22" fillId="0" borderId="70" xfId="4" applyFont="1" applyBorder="1" applyAlignment="1">
      <alignment vertical="top" wrapText="1"/>
    </xf>
    <xf numFmtId="0" fontId="22" fillId="0" borderId="26" xfId="4" applyFont="1" applyBorder="1" applyAlignment="1">
      <alignment vertical="top" wrapText="1"/>
    </xf>
    <xf numFmtId="0" fontId="22" fillId="0" borderId="81" xfId="0" applyFont="1" applyBorder="1" applyAlignment="1">
      <alignment vertical="top" wrapText="1"/>
    </xf>
    <xf numFmtId="0" fontId="22" fillId="0" borderId="82" xfId="0" applyFont="1" applyBorder="1" applyAlignment="1">
      <alignment vertical="top" wrapText="1"/>
    </xf>
    <xf numFmtId="0" fontId="22" fillId="0" borderId="83" xfId="0" applyFont="1" applyBorder="1" applyAlignment="1">
      <alignment vertical="top" wrapText="1"/>
    </xf>
    <xf numFmtId="0" fontId="21" fillId="0" borderId="81" xfId="0" applyFont="1" applyBorder="1" applyAlignment="1">
      <alignment vertical="top" wrapText="1"/>
    </xf>
    <xf numFmtId="0" fontId="21" fillId="0" borderId="82" xfId="0" applyFont="1" applyBorder="1" applyAlignment="1">
      <alignment vertical="top" wrapText="1"/>
    </xf>
    <xf numFmtId="0" fontId="21" fillId="0" borderId="83" xfId="0" applyFont="1" applyBorder="1" applyAlignment="1">
      <alignment vertical="top" wrapText="1"/>
    </xf>
    <xf numFmtId="0" fontId="69" fillId="0" borderId="84" xfId="0" applyFont="1" applyBorder="1" applyAlignment="1">
      <alignment vertical="top" wrapText="1"/>
    </xf>
    <xf numFmtId="0" fontId="22" fillId="0" borderId="85" xfId="0" applyFont="1" applyBorder="1" applyAlignment="1">
      <alignment horizontal="center" vertical="top" shrinkToFit="1"/>
    </xf>
    <xf numFmtId="0" fontId="22" fillId="0" borderId="82" xfId="0" applyFont="1" applyBorder="1" applyAlignment="1">
      <alignment horizontal="center" vertical="top" shrinkToFit="1"/>
    </xf>
    <xf numFmtId="0" fontId="22" fillId="0" borderId="86" xfId="0" applyFont="1" applyBorder="1" applyAlignment="1">
      <alignment horizontal="center" vertical="top" shrinkToFit="1"/>
    </xf>
    <xf numFmtId="0" fontId="20" fillId="0" borderId="84" xfId="0" applyFont="1" applyBorder="1" applyAlignment="1">
      <alignment vertical="top" wrapText="1"/>
    </xf>
    <xf numFmtId="0" fontId="21" fillId="0" borderId="81" xfId="4" applyFont="1" applyBorder="1" applyAlignment="1">
      <alignment vertical="top" shrinkToFit="1"/>
    </xf>
    <xf numFmtId="0" fontId="6" fillId="3" borderId="13" xfId="17" applyFont="1" applyFill="1" applyBorder="1" applyAlignment="1">
      <alignment horizontal="left" vertical="center" wrapText="1"/>
    </xf>
    <xf numFmtId="0" fontId="6" fillId="3" borderId="33" xfId="17" applyFont="1" applyFill="1" applyBorder="1" applyAlignment="1">
      <alignment horizontal="center" vertical="center" wrapText="1"/>
    </xf>
    <xf numFmtId="0" fontId="6" fillId="0" borderId="34" xfId="17" applyFont="1" applyBorder="1" applyAlignment="1">
      <alignment horizontal="left" vertical="center" wrapText="1" shrinkToFit="1"/>
    </xf>
    <xf numFmtId="0" fontId="23" fillId="3" borderId="13" xfId="18" applyFont="1" applyFill="1" applyBorder="1" applyAlignment="1">
      <alignment vertical="center" wrapText="1"/>
    </xf>
    <xf numFmtId="0" fontId="6" fillId="3" borderId="20" xfId="17" applyFont="1" applyFill="1" applyBorder="1" applyAlignment="1">
      <alignment horizontal="left" vertical="center" wrapText="1"/>
    </xf>
    <xf numFmtId="0" fontId="23" fillId="3" borderId="24" xfId="18" applyFont="1" applyFill="1" applyBorder="1" applyAlignment="1">
      <alignment vertical="center" wrapText="1"/>
    </xf>
    <xf numFmtId="0" fontId="6" fillId="0" borderId="42" xfId="0" applyFont="1" applyBorder="1" applyAlignment="1">
      <alignment horizontal="left" vertical="center" shrinkToFit="1"/>
    </xf>
    <xf numFmtId="38" fontId="4" fillId="4" borderId="7" xfId="1" applyFont="1" applyFill="1" applyBorder="1" applyAlignment="1">
      <alignment vertical="center"/>
    </xf>
    <xf numFmtId="38" fontId="4" fillId="5" borderId="7" xfId="1" applyFont="1" applyFill="1" applyBorder="1" applyAlignment="1">
      <alignment vertical="center"/>
    </xf>
    <xf numFmtId="177" fontId="4" fillId="6" borderId="7" xfId="1" applyNumberFormat="1" applyFont="1" applyFill="1" applyBorder="1" applyAlignment="1">
      <alignment vertical="center"/>
    </xf>
    <xf numFmtId="0" fontId="6" fillId="3" borderId="27" xfId="5" applyFont="1" applyFill="1" applyBorder="1" applyAlignment="1">
      <alignment vertical="top" wrapText="1"/>
    </xf>
    <xf numFmtId="0" fontId="6" fillId="3" borderId="22" xfId="5" applyFont="1" applyFill="1" applyBorder="1" applyAlignment="1">
      <alignment horizontal="left" vertical="top" wrapText="1"/>
    </xf>
    <xf numFmtId="0" fontId="6" fillId="0" borderId="22" xfId="0" applyFont="1" applyBorder="1" applyAlignment="1">
      <alignment vertical="top" wrapText="1"/>
    </xf>
    <xf numFmtId="0" fontId="6" fillId="0" borderId="27" xfId="0" applyFont="1" applyBorder="1" applyAlignment="1">
      <alignment vertical="top" wrapText="1"/>
    </xf>
    <xf numFmtId="0" fontId="6" fillId="2" borderId="20" xfId="0" applyFont="1" applyFill="1" applyBorder="1" applyAlignment="1">
      <alignment horizontal="center" vertical="center" wrapText="1"/>
    </xf>
    <xf numFmtId="0" fontId="6" fillId="0" borderId="0" xfId="0" applyFont="1" applyBorder="1" applyAlignment="1">
      <alignment horizontal="center" vertical="center" wrapText="1"/>
    </xf>
    <xf numFmtId="0" fontId="6" fillId="0" borderId="13" xfId="0" applyFont="1" applyBorder="1" applyAlignment="1">
      <alignment vertical="top" wrapText="1"/>
    </xf>
    <xf numFmtId="0" fontId="6" fillId="0" borderId="13" xfId="0" applyFont="1" applyBorder="1" applyAlignment="1">
      <alignment vertical="center" wrapText="1"/>
    </xf>
    <xf numFmtId="0" fontId="6" fillId="0" borderId="71" xfId="0" applyFont="1" applyBorder="1" applyAlignment="1">
      <alignment horizontal="center" vertical="center" wrapText="1"/>
    </xf>
    <xf numFmtId="0" fontId="6" fillId="0" borderId="55" xfId="0" applyFont="1" applyBorder="1" applyAlignment="1">
      <alignment horizontal="left" vertical="center" shrinkToFit="1"/>
    </xf>
    <xf numFmtId="0" fontId="23" fillId="0" borderId="13" xfId="0" applyFont="1" applyBorder="1" applyAlignment="1">
      <alignment horizontal="left" vertical="top" wrapText="1"/>
    </xf>
    <xf numFmtId="0" fontId="6" fillId="2" borderId="13" xfId="10" applyFont="1" applyFill="1" applyBorder="1" applyAlignment="1">
      <alignment horizontal="center" vertical="center"/>
    </xf>
    <xf numFmtId="0" fontId="6" fillId="0" borderId="67" xfId="0" applyFont="1" applyBorder="1" applyAlignment="1">
      <alignment horizontal="center" vertical="center" wrapText="1"/>
    </xf>
    <xf numFmtId="0" fontId="6" fillId="0" borderId="57" xfId="0" applyFont="1" applyBorder="1" applyAlignment="1">
      <alignment horizontal="left" vertical="center" shrinkToFit="1"/>
    </xf>
    <xf numFmtId="0" fontId="23" fillId="0" borderId="21" xfId="0" applyFont="1" applyBorder="1" applyAlignment="1">
      <alignment horizontal="left" vertical="top" wrapText="1"/>
    </xf>
    <xf numFmtId="0" fontId="6" fillId="2" borderId="21" xfId="10" applyFont="1" applyFill="1" applyBorder="1" applyAlignment="1">
      <alignment horizontal="center" vertical="center"/>
    </xf>
    <xf numFmtId="0" fontId="6" fillId="3" borderId="7" xfId="5" applyFont="1" applyFill="1" applyBorder="1" applyAlignment="1">
      <alignment horizontal="left" vertical="top" wrapText="1"/>
    </xf>
    <xf numFmtId="0" fontId="6" fillId="3" borderId="62" xfId="0" applyFont="1" applyFill="1" applyBorder="1" applyAlignment="1">
      <alignment vertical="center" wrapText="1"/>
    </xf>
    <xf numFmtId="0" fontId="6" fillId="0" borderId="35" xfId="0" applyFont="1" applyBorder="1" applyAlignment="1">
      <alignment horizontal="center" vertical="center"/>
    </xf>
    <xf numFmtId="0" fontId="6" fillId="0" borderId="170" xfId="0" applyFont="1" applyBorder="1" applyAlignment="1">
      <alignment vertical="center" shrinkToFit="1"/>
    </xf>
    <xf numFmtId="0" fontId="19" fillId="3" borderId="24" xfId="0" applyFont="1" applyFill="1" applyBorder="1" applyAlignment="1">
      <alignment vertical="center" wrapText="1" shrinkToFit="1"/>
    </xf>
    <xf numFmtId="0" fontId="18" fillId="0" borderId="0" xfId="0" applyFont="1" applyAlignment="1">
      <alignment horizontal="distributed"/>
    </xf>
    <xf numFmtId="0" fontId="8" fillId="0" borderId="0" xfId="0" applyFont="1" applyAlignment="1">
      <alignment horizontal="left" indent="1"/>
    </xf>
    <xf numFmtId="0" fontId="8" fillId="0" borderId="0" xfId="0" applyFont="1" applyAlignment="1">
      <alignment horizontal="distributed"/>
    </xf>
    <xf numFmtId="0" fontId="10" fillId="0" borderId="0" xfId="0" applyFont="1" applyAlignment="1">
      <alignment horizontal="center"/>
    </xf>
    <xf numFmtId="0" fontId="10" fillId="0" borderId="0" xfId="0" applyFont="1" applyAlignment="1">
      <alignment horizontal="center" vertical="center" wrapText="1"/>
    </xf>
    <xf numFmtId="0" fontId="8" fillId="0" borderId="71" xfId="0" applyFont="1" applyBorder="1" applyAlignment="1">
      <alignment horizontal="center"/>
    </xf>
    <xf numFmtId="0" fontId="8" fillId="0" borderId="71" xfId="0" applyFont="1" applyBorder="1" applyAlignment="1"/>
    <xf numFmtId="0" fontId="8" fillId="0" borderId="0" xfId="0" applyFont="1" applyAlignment="1">
      <alignment horizontal="center"/>
    </xf>
    <xf numFmtId="0" fontId="41" fillId="10" borderId="9" xfId="15" applyFont="1" applyFill="1" applyBorder="1" applyAlignment="1" applyProtection="1">
      <alignment horizontal="center" vertical="center"/>
      <protection locked="0"/>
    </xf>
    <xf numFmtId="0" fontId="41" fillId="6" borderId="58" xfId="15" applyFont="1" applyFill="1" applyBorder="1" applyAlignment="1" applyProtection="1">
      <alignment horizontal="center" vertical="center"/>
      <protection locked="0"/>
    </xf>
    <xf numFmtId="0" fontId="41" fillId="6" borderId="42" xfId="15" applyFont="1" applyFill="1" applyBorder="1" applyAlignment="1" applyProtection="1">
      <alignment horizontal="center" vertical="center"/>
      <protection locked="0"/>
    </xf>
    <xf numFmtId="0" fontId="41" fillId="11" borderId="9" xfId="15" applyFont="1" applyFill="1" applyBorder="1" applyAlignment="1" applyProtection="1">
      <alignment horizontal="center" vertical="center"/>
      <protection locked="0"/>
    </xf>
    <xf numFmtId="0" fontId="41" fillId="11" borderId="42" xfId="15" applyFont="1" applyFill="1" applyBorder="1" applyAlignment="1" applyProtection="1">
      <alignment horizontal="center" vertical="center"/>
      <protection locked="0"/>
    </xf>
    <xf numFmtId="0" fontId="41" fillId="7" borderId="9" xfId="15" applyFont="1" applyFill="1" applyBorder="1" applyAlignment="1">
      <alignment horizontal="center" vertical="center"/>
    </xf>
    <xf numFmtId="0" fontId="41" fillId="7" borderId="42" xfId="15" applyFont="1" applyFill="1" applyBorder="1" applyAlignment="1">
      <alignment horizontal="center" vertical="center"/>
    </xf>
    <xf numFmtId="0" fontId="41" fillId="11" borderId="58" xfId="15" applyFont="1" applyFill="1" applyBorder="1" applyAlignment="1" applyProtection="1">
      <alignment horizontal="center" vertical="center"/>
      <protection locked="0"/>
    </xf>
    <xf numFmtId="38" fontId="41" fillId="7" borderId="0" xfId="16" applyFont="1" applyFill="1" applyAlignment="1">
      <alignment horizontal="center" vertical="center"/>
    </xf>
    <xf numFmtId="0" fontId="42" fillId="10" borderId="0" xfId="15" applyFont="1" applyFill="1" applyAlignment="1" applyProtection="1">
      <alignment horizontal="center" vertical="center"/>
      <protection locked="0"/>
    </xf>
    <xf numFmtId="0" fontId="42" fillId="6" borderId="0" xfId="15" applyFont="1" applyFill="1" applyAlignment="1" applyProtection="1">
      <alignment horizontal="center" vertical="center"/>
      <protection locked="0"/>
    </xf>
    <xf numFmtId="0" fontId="42" fillId="11" borderId="0" xfId="15" applyFont="1" applyFill="1" applyAlignment="1" applyProtection="1">
      <alignment horizontal="center" vertical="center"/>
      <protection locked="0"/>
    </xf>
    <xf numFmtId="0" fontId="42" fillId="0" borderId="0" xfId="15" applyFont="1" applyAlignment="1">
      <alignment horizontal="center" vertical="center"/>
    </xf>
    <xf numFmtId="20" fontId="41" fillId="11" borderId="9" xfId="15" applyNumberFormat="1" applyFont="1" applyFill="1" applyBorder="1" applyAlignment="1" applyProtection="1">
      <alignment horizontal="center" vertical="center"/>
      <protection locked="0"/>
    </xf>
    <xf numFmtId="20" fontId="41" fillId="11" borderId="58" xfId="15" applyNumberFormat="1" applyFont="1" applyFill="1" applyBorder="1" applyAlignment="1" applyProtection="1">
      <alignment horizontal="center" vertical="center"/>
      <protection locked="0"/>
    </xf>
    <xf numFmtId="20" fontId="41" fillId="11" borderId="42" xfId="15" applyNumberFormat="1" applyFont="1" applyFill="1" applyBorder="1" applyAlignment="1" applyProtection="1">
      <alignment horizontal="center" vertical="center"/>
      <protection locked="0"/>
    </xf>
    <xf numFmtId="4" fontId="41" fillId="0" borderId="9" xfId="15" applyNumberFormat="1" applyFont="1" applyBorder="1" applyAlignment="1">
      <alignment horizontal="center" vertical="center"/>
    </xf>
    <xf numFmtId="4" fontId="41" fillId="0" borderId="42" xfId="15" applyNumberFormat="1" applyFont="1" applyBorder="1" applyAlignment="1">
      <alignment horizontal="center" vertical="center"/>
    </xf>
    <xf numFmtId="0" fontId="41" fillId="0" borderId="25" xfId="15" applyFont="1" applyBorder="1" applyAlignment="1">
      <alignment horizontal="center" vertical="center"/>
    </xf>
    <xf numFmtId="0" fontId="41" fillId="0" borderId="59" xfId="15" applyFont="1" applyBorder="1" applyAlignment="1">
      <alignment horizontal="center" vertical="center"/>
    </xf>
    <xf numFmtId="0" fontId="41" fillId="0" borderId="89" xfId="15" applyFont="1" applyBorder="1" applyAlignment="1">
      <alignment horizontal="center" vertical="center"/>
    </xf>
    <xf numFmtId="0" fontId="41" fillId="0" borderId="92" xfId="15" applyFont="1" applyBorder="1" applyAlignment="1">
      <alignment horizontal="center" vertical="center" wrapText="1"/>
    </xf>
    <xf numFmtId="0" fontId="41" fillId="0" borderId="93" xfId="15" applyFont="1" applyBorder="1" applyAlignment="1">
      <alignment horizontal="center" vertical="center" wrapText="1"/>
    </xf>
    <xf numFmtId="0" fontId="41" fillId="0" borderId="110" xfId="15" applyFont="1" applyBorder="1" applyAlignment="1">
      <alignment horizontal="center" vertical="center" wrapText="1"/>
    </xf>
    <xf numFmtId="0" fontId="41" fillId="0" borderId="112" xfId="15" applyFont="1" applyBorder="1" applyAlignment="1">
      <alignment horizontal="center" vertical="center" wrapText="1"/>
    </xf>
    <xf numFmtId="0" fontId="41" fillId="0" borderId="0" xfId="15" applyFont="1" applyAlignment="1">
      <alignment horizontal="center" vertical="center" wrapText="1"/>
    </xf>
    <xf numFmtId="0" fontId="41" fillId="0" borderId="78" xfId="15" applyFont="1" applyBorder="1" applyAlignment="1">
      <alignment horizontal="center" vertical="center" wrapText="1"/>
    </xf>
    <xf numFmtId="0" fontId="41" fillId="0" borderId="115" xfId="15" applyFont="1" applyBorder="1" applyAlignment="1">
      <alignment horizontal="center" vertical="center" wrapText="1"/>
    </xf>
    <xf numFmtId="0" fontId="41" fillId="0" borderId="116" xfId="15" applyFont="1" applyBorder="1" applyAlignment="1">
      <alignment horizontal="center" vertical="center" wrapText="1"/>
    </xf>
    <xf numFmtId="0" fontId="41" fillId="0" borderId="117" xfId="15" applyFont="1" applyBorder="1" applyAlignment="1">
      <alignment horizontal="center" vertical="center" wrapText="1"/>
    </xf>
    <xf numFmtId="0" fontId="46" fillId="0" borderId="90" xfId="15" applyFont="1" applyBorder="1" applyAlignment="1">
      <alignment horizontal="center" vertical="center" wrapText="1"/>
    </xf>
    <xf numFmtId="0" fontId="46" fillId="0" borderId="27" xfId="15" applyFont="1" applyBorder="1" applyAlignment="1">
      <alignment horizontal="center" vertical="center" wrapText="1"/>
    </xf>
    <xf numFmtId="0" fontId="46" fillId="0" borderId="91" xfId="15" applyFont="1" applyBorder="1" applyAlignment="1">
      <alignment horizontal="center" vertical="center" wrapText="1"/>
    </xf>
    <xf numFmtId="0" fontId="41" fillId="0" borderId="111" xfId="15" applyFont="1" applyBorder="1" applyAlignment="1">
      <alignment horizontal="center" vertical="center" wrapText="1"/>
    </xf>
    <xf numFmtId="0" fontId="41" fillId="0" borderId="51" xfId="15" applyFont="1" applyBorder="1" applyAlignment="1">
      <alignment horizontal="center" vertical="center" wrapText="1"/>
    </xf>
    <xf numFmtId="0" fontId="41" fillId="0" borderId="118" xfId="15" applyFont="1" applyBorder="1" applyAlignment="1">
      <alignment horizontal="center" vertical="center" wrapText="1"/>
    </xf>
    <xf numFmtId="0" fontId="41" fillId="0" borderId="94" xfId="15" applyFont="1" applyBorder="1" applyAlignment="1">
      <alignment horizontal="center" vertical="center" wrapText="1"/>
    </xf>
    <xf numFmtId="0" fontId="41" fillId="0" borderId="113" xfId="15" applyFont="1" applyBorder="1" applyAlignment="1">
      <alignment horizontal="center" vertical="center" wrapText="1"/>
    </xf>
    <xf numFmtId="0" fontId="41" fillId="0" borderId="119" xfId="15" applyFont="1" applyBorder="1" applyAlignment="1">
      <alignment horizontal="center" vertical="center" wrapText="1"/>
    </xf>
    <xf numFmtId="0" fontId="46" fillId="0" borderId="92" xfId="15" applyFont="1" applyBorder="1" applyAlignment="1">
      <alignment horizontal="center" vertical="center" wrapText="1"/>
    </xf>
    <xf numFmtId="0" fontId="46" fillId="0" borderId="93" xfId="15" applyFont="1" applyBorder="1" applyAlignment="1">
      <alignment horizontal="center" vertical="center" wrapText="1"/>
    </xf>
    <xf numFmtId="0" fontId="46" fillId="0" borderId="94" xfId="15" applyFont="1" applyBorder="1" applyAlignment="1">
      <alignment horizontal="center" vertical="center" wrapText="1"/>
    </xf>
    <xf numFmtId="0" fontId="46" fillId="0" borderId="112" xfId="15" applyFont="1" applyBorder="1" applyAlignment="1">
      <alignment horizontal="center" vertical="center" wrapText="1"/>
    </xf>
    <xf numFmtId="0" fontId="46" fillId="0" borderId="0" xfId="15" applyFont="1" applyAlignment="1">
      <alignment horizontal="center" vertical="center" wrapText="1"/>
    </xf>
    <xf numFmtId="0" fontId="46" fillId="0" borderId="113" xfId="15" applyFont="1" applyBorder="1" applyAlignment="1">
      <alignment horizontal="center" vertical="center" wrapText="1"/>
    </xf>
    <xf numFmtId="0" fontId="46" fillId="0" borderId="115" xfId="15" applyFont="1" applyBorder="1" applyAlignment="1">
      <alignment horizontal="center" vertical="center" wrapText="1"/>
    </xf>
    <xf numFmtId="0" fontId="46" fillId="0" borderId="116" xfId="15" applyFont="1" applyBorder="1" applyAlignment="1">
      <alignment horizontal="center" vertical="center" wrapText="1"/>
    </xf>
    <xf numFmtId="0" fontId="46" fillId="0" borderId="119" xfId="15" applyFont="1" applyBorder="1" applyAlignment="1">
      <alignment horizontal="center" vertical="center" wrapText="1"/>
    </xf>
    <xf numFmtId="0" fontId="41" fillId="0" borderId="92" xfId="15" quotePrefix="1" applyFont="1" applyBorder="1" applyAlignment="1">
      <alignment horizontal="center" vertical="center"/>
    </xf>
    <xf numFmtId="0" fontId="41" fillId="0" borderId="93" xfId="15" applyFont="1" applyBorder="1" applyAlignment="1">
      <alignment horizontal="center" vertical="center"/>
    </xf>
    <xf numFmtId="0" fontId="41" fillId="0" borderId="94" xfId="15" applyFont="1" applyBorder="1" applyAlignment="1">
      <alignment horizontal="center" vertical="center"/>
    </xf>
    <xf numFmtId="0" fontId="41" fillId="0" borderId="15" xfId="15" applyFont="1" applyBorder="1" applyAlignment="1">
      <alignment horizontal="center" vertical="center" shrinkToFit="1"/>
    </xf>
    <xf numFmtId="0" fontId="41" fillId="0" borderId="16" xfId="15" applyFont="1" applyBorder="1" applyAlignment="1">
      <alignment horizontal="center" vertical="center" shrinkToFit="1"/>
    </xf>
    <xf numFmtId="0" fontId="41" fillId="10" borderId="92" xfId="15" applyFont="1" applyFill="1" applyBorder="1" applyAlignment="1" applyProtection="1">
      <alignment horizontal="center" vertical="center"/>
      <protection locked="0"/>
    </xf>
    <xf numFmtId="0" fontId="41" fillId="10" borderId="93" xfId="15" applyFont="1" applyFill="1" applyBorder="1" applyAlignment="1" applyProtection="1">
      <alignment horizontal="center" vertical="center"/>
      <protection locked="0"/>
    </xf>
    <xf numFmtId="0" fontId="41" fillId="10" borderId="110" xfId="15" applyFont="1" applyFill="1" applyBorder="1" applyAlignment="1" applyProtection="1">
      <alignment horizontal="center" vertical="center"/>
      <protection locked="0"/>
    </xf>
    <xf numFmtId="0" fontId="41" fillId="10" borderId="112" xfId="15" applyFont="1" applyFill="1" applyBorder="1" applyAlignment="1" applyProtection="1">
      <alignment horizontal="center" vertical="center"/>
      <protection locked="0"/>
    </xf>
    <xf numFmtId="0" fontId="41" fillId="10" borderId="0" xfId="15" applyFont="1" applyFill="1" applyAlignment="1" applyProtection="1">
      <alignment horizontal="center" vertical="center"/>
      <protection locked="0"/>
    </xf>
    <xf numFmtId="0" fontId="41" fillId="10" borderId="78" xfId="15" applyFont="1" applyFill="1" applyBorder="1" applyAlignment="1" applyProtection="1">
      <alignment horizontal="center" vertical="center"/>
      <protection locked="0"/>
    </xf>
    <xf numFmtId="0" fontId="41" fillId="10" borderId="95" xfId="15" applyFont="1" applyFill="1" applyBorder="1" applyAlignment="1" applyProtection="1">
      <alignment horizontal="center" vertical="center"/>
      <protection locked="0"/>
    </xf>
    <xf numFmtId="0" fontId="41" fillId="10" borderId="71" xfId="15" applyFont="1" applyFill="1" applyBorder="1" applyAlignment="1" applyProtection="1">
      <alignment horizontal="center" vertical="center"/>
      <protection locked="0"/>
    </xf>
    <xf numFmtId="0" fontId="41" fillId="10" borderId="34" xfId="15" applyFont="1" applyFill="1" applyBorder="1" applyAlignment="1" applyProtection="1">
      <alignment horizontal="center" vertical="center"/>
      <protection locked="0"/>
    </xf>
    <xf numFmtId="0" fontId="41" fillId="10" borderId="90" xfId="15" applyFont="1" applyFill="1" applyBorder="1" applyAlignment="1" applyProtection="1">
      <alignment horizontal="center" vertical="center" wrapText="1"/>
      <protection locked="0"/>
    </xf>
    <xf numFmtId="0" fontId="41" fillId="6" borderId="27" xfId="15" applyFont="1" applyFill="1" applyBorder="1" applyAlignment="1" applyProtection="1">
      <alignment horizontal="center" vertical="center" wrapText="1"/>
      <protection locked="0"/>
    </xf>
    <xf numFmtId="0" fontId="41" fillId="10" borderId="101" xfId="15" applyFont="1" applyFill="1" applyBorder="1" applyAlignment="1" applyProtection="1">
      <alignment horizontal="center" vertical="center" shrinkToFit="1"/>
      <protection locked="0"/>
    </xf>
    <xf numFmtId="0" fontId="41" fillId="6" borderId="4" xfId="15" applyFont="1" applyFill="1" applyBorder="1" applyAlignment="1" applyProtection="1">
      <alignment horizontal="center" vertical="center" shrinkToFit="1"/>
      <protection locked="0"/>
    </xf>
    <xf numFmtId="0" fontId="41" fillId="6" borderId="102" xfId="15" applyFont="1" applyFill="1" applyBorder="1" applyAlignment="1" applyProtection="1">
      <alignment horizontal="center" vertical="center" shrinkToFit="1"/>
      <protection locked="0"/>
    </xf>
    <xf numFmtId="0" fontId="41" fillId="6" borderId="9" xfId="15" applyFont="1" applyFill="1" applyBorder="1" applyAlignment="1" applyProtection="1">
      <alignment horizontal="center" vertical="center" shrinkToFit="1"/>
      <protection locked="0"/>
    </xf>
    <xf numFmtId="0" fontId="41" fillId="6" borderId="58" xfId="15" applyFont="1" applyFill="1" applyBorder="1" applyAlignment="1" applyProtection="1">
      <alignment horizontal="center" vertical="center" shrinkToFit="1"/>
      <protection locked="0"/>
    </xf>
    <xf numFmtId="0" fontId="41" fillId="6" borderId="42" xfId="15" applyFont="1" applyFill="1" applyBorder="1" applyAlignment="1" applyProtection="1">
      <alignment horizontal="center" vertical="center" shrinkToFit="1"/>
      <protection locked="0"/>
    </xf>
    <xf numFmtId="0" fontId="41" fillId="11" borderId="111" xfId="15" applyFont="1" applyFill="1" applyBorder="1" applyAlignment="1" applyProtection="1">
      <alignment horizontal="center" vertical="center" wrapText="1"/>
      <protection locked="0"/>
    </xf>
    <xf numFmtId="0" fontId="41" fillId="11" borderId="93" xfId="15" applyFont="1" applyFill="1" applyBorder="1" applyAlignment="1" applyProtection="1">
      <alignment horizontal="center" vertical="center" wrapText="1"/>
      <protection locked="0"/>
    </xf>
    <xf numFmtId="0" fontId="41" fillId="11" borderId="94" xfId="15" applyFont="1" applyFill="1" applyBorder="1" applyAlignment="1" applyProtection="1">
      <alignment horizontal="center" vertical="center" wrapText="1"/>
      <protection locked="0"/>
    </xf>
    <xf numFmtId="0" fontId="41" fillId="11" borderId="51" xfId="15" applyFont="1" applyFill="1" applyBorder="1" applyAlignment="1" applyProtection="1">
      <alignment horizontal="center" vertical="center" wrapText="1"/>
      <protection locked="0"/>
    </xf>
    <xf numFmtId="0" fontId="41" fillId="11" borderId="0" xfId="15" applyFont="1" applyFill="1" applyAlignment="1" applyProtection="1">
      <alignment horizontal="center" vertical="center" wrapText="1"/>
      <protection locked="0"/>
    </xf>
    <xf numFmtId="0" fontId="41" fillId="11" borderId="113" xfId="15" applyFont="1" applyFill="1" applyBorder="1" applyAlignment="1" applyProtection="1">
      <alignment horizontal="center" vertical="center" wrapText="1"/>
      <protection locked="0"/>
    </xf>
    <xf numFmtId="0" fontId="49" fillId="0" borderId="120" xfId="15" applyFont="1" applyBorder="1" applyAlignment="1">
      <alignment horizontal="center" vertical="center" wrapText="1"/>
    </xf>
    <xf numFmtId="0" fontId="49" fillId="0" borderId="121" xfId="15" applyFont="1" applyBorder="1" applyAlignment="1">
      <alignment horizontal="center" vertical="center" wrapText="1"/>
    </xf>
    <xf numFmtId="0" fontId="49" fillId="0" borderId="122" xfId="15" applyFont="1" applyBorder="1" applyAlignment="1">
      <alignment horizontal="center" vertical="center" wrapText="1"/>
    </xf>
    <xf numFmtId="0" fontId="48" fillId="7" borderId="92" xfId="15" applyFont="1" applyFill="1" applyBorder="1" applyAlignment="1">
      <alignment horizontal="center" vertical="center" wrapText="1"/>
    </xf>
    <xf numFmtId="0" fontId="48" fillId="7" borderId="110" xfId="15" applyFont="1" applyFill="1" applyBorder="1" applyAlignment="1">
      <alignment horizontal="center" vertical="center" wrapText="1"/>
    </xf>
    <xf numFmtId="0" fontId="48" fillId="7" borderId="112" xfId="15" applyFont="1" applyFill="1" applyBorder="1" applyAlignment="1">
      <alignment horizontal="center" vertical="center" wrapText="1"/>
    </xf>
    <xf numFmtId="0" fontId="48" fillId="7" borderId="78" xfId="15" applyFont="1" applyFill="1" applyBorder="1" applyAlignment="1">
      <alignment horizontal="center" vertical="center" wrapText="1"/>
    </xf>
    <xf numFmtId="0" fontId="48" fillId="7" borderId="115" xfId="15" applyFont="1" applyFill="1" applyBorder="1" applyAlignment="1">
      <alignment horizontal="center" vertical="center" wrapText="1"/>
    </xf>
    <xf numFmtId="0" fontId="48" fillId="7" borderId="117" xfId="15" applyFont="1" applyFill="1" applyBorder="1" applyAlignment="1">
      <alignment horizontal="center" vertical="center" wrapText="1"/>
    </xf>
    <xf numFmtId="0" fontId="48" fillId="7" borderId="111" xfId="15" applyFont="1" applyFill="1" applyBorder="1" applyAlignment="1">
      <alignment horizontal="center" vertical="center" wrapText="1"/>
    </xf>
    <xf numFmtId="0" fontId="48" fillId="7" borderId="94" xfId="15" applyFont="1" applyFill="1" applyBorder="1" applyAlignment="1">
      <alignment horizontal="center" vertical="center" wrapText="1"/>
    </xf>
    <xf numFmtId="0" fontId="48" fillId="7" borderId="51" xfId="15" applyFont="1" applyFill="1" applyBorder="1" applyAlignment="1">
      <alignment horizontal="center" vertical="center" wrapText="1"/>
    </xf>
    <xf numFmtId="0" fontId="48" fillId="7" borderId="113" xfId="15" applyFont="1" applyFill="1" applyBorder="1" applyAlignment="1">
      <alignment horizontal="center" vertical="center" wrapText="1"/>
    </xf>
    <xf numFmtId="0" fontId="48" fillId="7" borderId="118" xfId="15" applyFont="1" applyFill="1" applyBorder="1" applyAlignment="1">
      <alignment horizontal="center" vertical="center" wrapText="1"/>
    </xf>
    <xf numFmtId="0" fontId="48" fillId="7" borderId="119" xfId="15" applyFont="1" applyFill="1" applyBorder="1" applyAlignment="1">
      <alignment horizontal="center" vertical="center" wrapText="1"/>
    </xf>
    <xf numFmtId="0" fontId="45" fillId="0" borderId="92" xfId="15" applyFont="1" applyBorder="1" applyAlignment="1">
      <alignment horizontal="center" vertical="center" wrapText="1"/>
    </xf>
    <xf numFmtId="0" fontId="45" fillId="0" borderId="93" xfId="15" applyFont="1" applyBorder="1" applyAlignment="1">
      <alignment horizontal="center" vertical="center" wrapText="1"/>
    </xf>
    <xf numFmtId="0" fontId="45" fillId="0" borderId="94" xfId="15" applyFont="1" applyBorder="1" applyAlignment="1">
      <alignment horizontal="center" vertical="center" wrapText="1"/>
    </xf>
    <xf numFmtId="0" fontId="45" fillId="0" borderId="112" xfId="15" applyFont="1" applyBorder="1" applyAlignment="1">
      <alignment horizontal="center" vertical="center" wrapText="1"/>
    </xf>
    <xf numFmtId="0" fontId="45" fillId="0" borderId="0" xfId="15" applyFont="1" applyAlignment="1">
      <alignment horizontal="center" vertical="center" wrapText="1"/>
    </xf>
    <xf numFmtId="0" fontId="45" fillId="0" borderId="113" xfId="15" applyFont="1" applyBorder="1" applyAlignment="1">
      <alignment horizontal="center" vertical="center" wrapText="1"/>
    </xf>
    <xf numFmtId="0" fontId="45" fillId="0" borderId="115" xfId="15" applyFont="1" applyBorder="1" applyAlignment="1">
      <alignment horizontal="center" vertical="center" wrapText="1"/>
    </xf>
    <xf numFmtId="0" fontId="45" fillId="0" borderId="116" xfId="15" applyFont="1" applyBorder="1" applyAlignment="1">
      <alignment horizontal="center" vertical="center" wrapText="1"/>
    </xf>
    <xf numFmtId="0" fontId="45" fillId="0" borderId="119" xfId="15" applyFont="1" applyBorder="1" applyAlignment="1">
      <alignment horizontal="center" vertical="center" wrapText="1"/>
    </xf>
    <xf numFmtId="0" fontId="41" fillId="0" borderId="114" xfId="15" applyFont="1" applyBorder="1" applyAlignment="1">
      <alignment horizontal="center" vertical="center"/>
    </xf>
    <xf numFmtId="0" fontId="41" fillId="0" borderId="58" xfId="15" applyFont="1" applyBorder="1" applyAlignment="1">
      <alignment horizontal="center" vertical="center"/>
    </xf>
    <xf numFmtId="0" fontId="41" fillId="0" borderId="104" xfId="15" applyFont="1" applyBorder="1" applyAlignment="1">
      <alignment horizontal="center" vertical="center"/>
    </xf>
    <xf numFmtId="0" fontId="41" fillId="7" borderId="114" xfId="15" applyFont="1" applyFill="1" applyBorder="1" applyAlignment="1">
      <alignment horizontal="center" vertical="center"/>
    </xf>
    <xf numFmtId="0" fontId="41" fillId="7" borderId="58" xfId="15" applyFont="1" applyFill="1" applyBorder="1" applyAlignment="1">
      <alignment horizontal="center" vertical="center"/>
    </xf>
    <xf numFmtId="0" fontId="41" fillId="7" borderId="104" xfId="15" applyFont="1" applyFill="1" applyBorder="1" applyAlignment="1">
      <alignment horizontal="center" vertical="center"/>
    </xf>
    <xf numFmtId="1" fontId="41" fillId="7" borderId="125" xfId="15" applyNumberFormat="1" applyFont="1" applyFill="1" applyBorder="1" applyAlignment="1">
      <alignment horizontal="center" vertical="center" wrapText="1"/>
    </xf>
    <xf numFmtId="1" fontId="41" fillId="7" borderId="126" xfId="15" applyNumberFormat="1" applyFont="1" applyFill="1" applyBorder="1" applyAlignment="1">
      <alignment horizontal="center" vertical="center" wrapText="1"/>
    </xf>
    <xf numFmtId="1" fontId="41" fillId="7" borderId="127" xfId="15" applyNumberFormat="1" applyFont="1" applyFill="1" applyBorder="1" applyAlignment="1">
      <alignment horizontal="center" vertical="center" wrapText="1"/>
    </xf>
    <xf numFmtId="1" fontId="41" fillId="7" borderId="128" xfId="15" applyNumberFormat="1" applyFont="1" applyFill="1" applyBorder="1" applyAlignment="1">
      <alignment horizontal="center" vertical="center" wrapText="1"/>
    </xf>
    <xf numFmtId="0" fontId="41" fillId="11" borderId="92" xfId="15" applyFont="1" applyFill="1" applyBorder="1" applyAlignment="1" applyProtection="1">
      <alignment horizontal="left" vertical="center" wrapText="1"/>
      <protection locked="0"/>
    </xf>
    <xf numFmtId="0" fontId="41" fillId="11" borderId="93" xfId="15" applyFont="1" applyFill="1" applyBorder="1" applyAlignment="1" applyProtection="1">
      <alignment horizontal="left" vertical="center" wrapText="1"/>
      <protection locked="0"/>
    </xf>
    <xf numFmtId="0" fontId="41" fillId="11" borderId="94" xfId="15" applyFont="1" applyFill="1" applyBorder="1" applyAlignment="1" applyProtection="1">
      <alignment horizontal="left" vertical="center" wrapText="1"/>
      <protection locked="0"/>
    </xf>
    <xf numFmtId="0" fontId="41" fillId="11" borderId="112" xfId="15" applyFont="1" applyFill="1" applyBorder="1" applyAlignment="1" applyProtection="1">
      <alignment horizontal="left" vertical="center" wrapText="1"/>
      <protection locked="0"/>
    </xf>
    <xf numFmtId="0" fontId="41" fillId="11" borderId="0" xfId="15" applyFont="1" applyFill="1" applyAlignment="1" applyProtection="1">
      <alignment horizontal="left" vertical="center" wrapText="1"/>
      <protection locked="0"/>
    </xf>
    <xf numFmtId="0" fontId="41" fillId="11" borderId="113" xfId="15" applyFont="1" applyFill="1" applyBorder="1" applyAlignment="1" applyProtection="1">
      <alignment horizontal="left" vertical="center" wrapText="1"/>
      <protection locked="0"/>
    </xf>
    <xf numFmtId="0" fontId="41" fillId="11" borderId="95" xfId="15" applyFont="1" applyFill="1" applyBorder="1" applyAlignment="1" applyProtection="1">
      <alignment horizontal="left" vertical="center" wrapText="1"/>
      <protection locked="0"/>
    </xf>
    <xf numFmtId="0" fontId="41" fillId="11" borderId="71" xfId="15" applyFont="1" applyFill="1" applyBorder="1" applyAlignment="1" applyProtection="1">
      <alignment horizontal="left" vertical="center" wrapText="1"/>
      <protection locked="0"/>
    </xf>
    <xf numFmtId="0" fontId="41" fillId="11" borderId="96" xfId="15" applyFont="1" applyFill="1" applyBorder="1" applyAlignment="1" applyProtection="1">
      <alignment horizontal="left" vertical="center" wrapText="1"/>
      <protection locked="0"/>
    </xf>
    <xf numFmtId="0" fontId="49" fillId="0" borderId="129" xfId="15" applyFont="1" applyBorder="1" applyAlignment="1">
      <alignment horizontal="center" vertical="center" wrapText="1"/>
    </xf>
    <xf numFmtId="0" fontId="49" fillId="0" borderId="48" xfId="15" applyFont="1" applyBorder="1" applyAlignment="1">
      <alignment horizontal="center" vertical="center" wrapText="1"/>
    </xf>
    <xf numFmtId="0" fontId="49" fillId="0" borderId="130" xfId="15" applyFont="1" applyBorder="1" applyAlignment="1">
      <alignment horizontal="center" vertical="center" wrapText="1"/>
    </xf>
    <xf numFmtId="179" fontId="41" fillId="7" borderId="129" xfId="15" applyNumberFormat="1" applyFont="1" applyFill="1" applyBorder="1" applyAlignment="1">
      <alignment horizontal="center" vertical="center" wrapText="1"/>
    </xf>
    <xf numFmtId="179" fontId="41" fillId="7" borderId="32" xfId="15" applyNumberFormat="1" applyFont="1" applyFill="1" applyBorder="1" applyAlignment="1">
      <alignment horizontal="center" vertical="center" wrapText="1"/>
    </xf>
    <xf numFmtId="179" fontId="41" fillId="7" borderId="52" xfId="15" applyNumberFormat="1" applyFont="1" applyFill="1" applyBorder="1" applyAlignment="1">
      <alignment horizontal="center" vertical="center" wrapText="1"/>
    </xf>
    <xf numFmtId="179" fontId="41" fillId="7" borderId="130" xfId="15" applyNumberFormat="1" applyFont="1" applyFill="1" applyBorder="1" applyAlignment="1">
      <alignment horizontal="center" vertical="center" wrapText="1"/>
    </xf>
    <xf numFmtId="0" fontId="50" fillId="0" borderId="133" xfId="15" applyFont="1" applyBorder="1" applyAlignment="1">
      <alignment horizontal="center" vertical="center" wrapText="1"/>
    </xf>
    <xf numFmtId="0" fontId="50" fillId="0" borderId="67" xfId="15" applyFont="1" applyBorder="1" applyAlignment="1">
      <alignment horizontal="center" vertical="center" wrapText="1"/>
    </xf>
    <xf numFmtId="0" fontId="50" fillId="0" borderId="134" xfId="15" applyFont="1" applyBorder="1" applyAlignment="1">
      <alignment horizontal="center" vertical="center" wrapText="1"/>
    </xf>
    <xf numFmtId="179" fontId="41" fillId="7" borderId="133" xfId="15" applyNumberFormat="1" applyFont="1" applyFill="1" applyBorder="1" applyAlignment="1">
      <alignment horizontal="center" vertical="center" wrapText="1"/>
    </xf>
    <xf numFmtId="179" fontId="41" fillId="7" borderId="40" xfId="15" applyNumberFormat="1" applyFont="1" applyFill="1" applyBorder="1" applyAlignment="1">
      <alignment horizontal="center" vertical="center" wrapText="1"/>
    </xf>
    <xf numFmtId="179" fontId="41" fillId="7" borderId="56" xfId="15" applyNumberFormat="1" applyFont="1" applyFill="1" applyBorder="1" applyAlignment="1">
      <alignment horizontal="center" vertical="center" wrapText="1"/>
    </xf>
    <xf numFmtId="179" fontId="41" fillId="7" borderId="134" xfId="15" applyNumberFormat="1" applyFont="1" applyFill="1" applyBorder="1" applyAlignment="1">
      <alignment horizontal="center" vertical="center" wrapText="1"/>
    </xf>
    <xf numFmtId="0" fontId="41" fillId="10" borderId="137" xfId="15" applyFont="1" applyFill="1" applyBorder="1" applyAlignment="1" applyProtection="1">
      <alignment horizontal="center" vertical="center"/>
      <protection locked="0"/>
    </xf>
    <xf numFmtId="0" fontId="41" fillId="10" borderId="70" xfId="15" applyFont="1" applyFill="1" applyBorder="1" applyAlignment="1" applyProtection="1">
      <alignment horizontal="center" vertical="center"/>
      <protection locked="0"/>
    </xf>
    <xf numFmtId="0" fontId="41" fillId="10" borderId="26" xfId="15" applyFont="1" applyFill="1" applyBorder="1" applyAlignment="1" applyProtection="1">
      <alignment horizontal="center" vertical="center"/>
      <protection locked="0"/>
    </xf>
    <xf numFmtId="0" fontId="41" fillId="10" borderId="22" xfId="15" applyFont="1" applyFill="1" applyBorder="1" applyAlignment="1" applyProtection="1">
      <alignment horizontal="center" vertical="center" wrapText="1"/>
      <protection locked="0"/>
    </xf>
    <xf numFmtId="0" fontId="41" fillId="6" borderId="13" xfId="15" applyFont="1" applyFill="1" applyBorder="1" applyAlignment="1" applyProtection="1">
      <alignment horizontal="center" vertical="center" wrapText="1"/>
      <protection locked="0"/>
    </xf>
    <xf numFmtId="0" fontId="41" fillId="10" borderId="9" xfId="15" applyFont="1" applyFill="1" applyBorder="1" applyAlignment="1" applyProtection="1">
      <alignment horizontal="center" vertical="center" shrinkToFit="1"/>
      <protection locked="0"/>
    </xf>
    <xf numFmtId="0" fontId="41" fillId="11" borderId="60" xfId="15" applyFont="1" applyFill="1" applyBorder="1" applyAlignment="1" applyProtection="1">
      <alignment horizontal="center" vertical="center" wrapText="1"/>
      <protection locked="0"/>
    </xf>
    <xf numFmtId="0" fontId="41" fillId="11" borderId="70" xfId="15" applyFont="1" applyFill="1" applyBorder="1" applyAlignment="1" applyProtection="1">
      <alignment horizontal="center" vertical="center" wrapText="1"/>
      <protection locked="0"/>
    </xf>
    <xf numFmtId="0" fontId="41" fillId="11" borderId="138" xfId="15" applyFont="1" applyFill="1" applyBorder="1" applyAlignment="1" applyProtection="1">
      <alignment horizontal="center" vertical="center" wrapText="1"/>
      <protection locked="0"/>
    </xf>
    <xf numFmtId="0" fontId="41" fillId="11" borderId="14" xfId="15" applyFont="1" applyFill="1" applyBorder="1" applyAlignment="1" applyProtection="1">
      <alignment horizontal="center" vertical="center" wrapText="1"/>
      <protection locked="0"/>
    </xf>
    <xf numFmtId="0" fontId="41" fillId="11" borderId="71" xfId="15" applyFont="1" applyFill="1" applyBorder="1" applyAlignment="1" applyProtection="1">
      <alignment horizontal="center" vertical="center" wrapText="1"/>
      <protection locked="0"/>
    </xf>
    <xf numFmtId="0" fontId="41" fillId="11" borderId="96" xfId="15" applyFont="1" applyFill="1" applyBorder="1" applyAlignment="1" applyProtection="1">
      <alignment horizontal="center" vertical="center" wrapText="1"/>
      <protection locked="0"/>
    </xf>
    <xf numFmtId="0" fontId="49" fillId="0" borderId="139" xfId="15" applyFont="1" applyBorder="1" applyAlignment="1">
      <alignment horizontal="center" vertical="center" wrapText="1"/>
    </xf>
    <xf numFmtId="0" fontId="49" fillId="0" borderId="46" xfId="15" applyFont="1" applyBorder="1" applyAlignment="1">
      <alignment horizontal="center" vertical="center" wrapText="1"/>
    </xf>
    <xf numFmtId="0" fontId="49" fillId="0" borderId="140" xfId="15" applyFont="1" applyBorder="1" applyAlignment="1">
      <alignment horizontal="center" vertical="center" wrapText="1"/>
    </xf>
    <xf numFmtId="1" fontId="41" fillId="7" borderId="141" xfId="15" applyNumberFormat="1" applyFont="1" applyFill="1" applyBorder="1" applyAlignment="1">
      <alignment horizontal="center" vertical="center" wrapText="1"/>
    </xf>
    <xf numFmtId="1" fontId="41" fillId="7" borderId="142" xfId="15" applyNumberFormat="1" applyFont="1" applyFill="1" applyBorder="1" applyAlignment="1">
      <alignment horizontal="center" vertical="center" wrapText="1"/>
    </xf>
    <xf numFmtId="1" fontId="41" fillId="7" borderId="143" xfId="15" applyNumberFormat="1" applyFont="1" applyFill="1" applyBorder="1" applyAlignment="1">
      <alignment horizontal="center" vertical="center" wrapText="1"/>
    </xf>
    <xf numFmtId="1" fontId="41" fillId="7" borderId="144" xfId="15" applyNumberFormat="1" applyFont="1" applyFill="1" applyBorder="1" applyAlignment="1">
      <alignment horizontal="center" vertical="center" wrapText="1"/>
    </xf>
    <xf numFmtId="0" fontId="41" fillId="11" borderId="137" xfId="15" applyFont="1" applyFill="1" applyBorder="1" applyAlignment="1" applyProtection="1">
      <alignment horizontal="left" vertical="center" wrapText="1"/>
      <protection locked="0"/>
    </xf>
    <xf numFmtId="0" fontId="41" fillId="11" borderId="70" xfId="15" applyFont="1" applyFill="1" applyBorder="1" applyAlignment="1" applyProtection="1">
      <alignment horizontal="left" vertical="center" wrapText="1"/>
      <protection locked="0"/>
    </xf>
    <xf numFmtId="0" fontId="41" fillId="11" borderId="138" xfId="15" applyFont="1" applyFill="1" applyBorder="1" applyAlignment="1" applyProtection="1">
      <alignment horizontal="left" vertical="center" wrapText="1"/>
      <protection locked="0"/>
    </xf>
    <xf numFmtId="0" fontId="41" fillId="10" borderId="137" xfId="15" applyFont="1" applyFill="1" applyBorder="1" applyAlignment="1" applyProtection="1">
      <alignment horizontal="center" vertical="center" shrinkToFit="1"/>
      <protection locked="0"/>
    </xf>
    <xf numFmtId="0" fontId="41" fillId="10" borderId="70" xfId="15" applyFont="1" applyFill="1" applyBorder="1" applyAlignment="1" applyProtection="1">
      <alignment horizontal="center" vertical="center" shrinkToFit="1"/>
      <protection locked="0"/>
    </xf>
    <xf numFmtId="0" fontId="41" fillId="10" borderId="26" xfId="15" applyFont="1" applyFill="1" applyBorder="1" applyAlignment="1" applyProtection="1">
      <alignment horizontal="center" vertical="center" shrinkToFit="1"/>
      <protection locked="0"/>
    </xf>
    <xf numFmtId="0" fontId="41" fillId="10" borderId="112" xfId="15" applyFont="1" applyFill="1" applyBorder="1" applyAlignment="1" applyProtection="1">
      <alignment horizontal="center" vertical="center" shrinkToFit="1"/>
      <protection locked="0"/>
    </xf>
    <xf numFmtId="0" fontId="41" fillId="10" borderId="0" xfId="15" applyFont="1" applyFill="1" applyAlignment="1" applyProtection="1">
      <alignment horizontal="center" vertical="center" shrinkToFit="1"/>
      <protection locked="0"/>
    </xf>
    <xf numFmtId="0" fontId="41" fillId="10" borderId="78" xfId="15" applyFont="1" applyFill="1" applyBorder="1" applyAlignment="1" applyProtection="1">
      <alignment horizontal="center" vertical="center" shrinkToFit="1"/>
      <protection locked="0"/>
    </xf>
    <xf numFmtId="0" fontId="41" fillId="10" borderId="95" xfId="15" applyFont="1" applyFill="1" applyBorder="1" applyAlignment="1" applyProtection="1">
      <alignment horizontal="center" vertical="center" shrinkToFit="1"/>
      <protection locked="0"/>
    </xf>
    <xf numFmtId="0" fontId="41" fillId="10" borderId="71" xfId="15" applyFont="1" applyFill="1" applyBorder="1" applyAlignment="1" applyProtection="1">
      <alignment horizontal="center" vertical="center" shrinkToFit="1"/>
      <protection locked="0"/>
    </xf>
    <xf numFmtId="0" fontId="41" fillId="10" borderId="34" xfId="15" applyFont="1" applyFill="1" applyBorder="1" applyAlignment="1" applyProtection="1">
      <alignment horizontal="center" vertical="center" shrinkToFit="1"/>
      <protection locked="0"/>
    </xf>
    <xf numFmtId="0" fontId="45" fillId="0" borderId="71" xfId="15" applyFont="1" applyBorder="1" applyAlignment="1">
      <alignment horizontal="center" vertical="center"/>
    </xf>
    <xf numFmtId="0" fontId="45" fillId="0" borderId="96" xfId="15" applyFont="1" applyBorder="1" applyAlignment="1">
      <alignment horizontal="center" vertical="center"/>
    </xf>
    <xf numFmtId="0" fontId="45" fillId="0" borderId="58" xfId="15" applyFont="1" applyBorder="1" applyAlignment="1">
      <alignment horizontal="center" vertical="center"/>
    </xf>
    <xf numFmtId="0" fontId="45" fillId="0" borderId="104" xfId="15" applyFont="1" applyBorder="1" applyAlignment="1">
      <alignment horizontal="center" vertical="center"/>
    </xf>
    <xf numFmtId="0" fontId="45" fillId="11" borderId="99" xfId="15" applyFont="1" applyFill="1" applyBorder="1" applyAlignment="1" applyProtection="1">
      <alignment horizontal="center" vertical="center"/>
      <protection locked="0"/>
    </xf>
    <xf numFmtId="0" fontId="45" fillId="11" borderId="105" xfId="15" applyFont="1" applyFill="1" applyBorder="1" applyAlignment="1" applyProtection="1">
      <alignment horizontal="center" vertical="center"/>
      <protection locked="0"/>
    </xf>
    <xf numFmtId="0" fontId="41" fillId="0" borderId="18" xfId="15" applyFont="1" applyBorder="1" applyAlignment="1">
      <alignment horizontal="center" vertical="center" shrinkToFit="1"/>
    </xf>
    <xf numFmtId="0" fontId="41" fillId="6" borderId="91" xfId="15" applyFont="1" applyFill="1" applyBorder="1" applyAlignment="1" applyProtection="1">
      <alignment horizontal="center" vertical="center" wrapText="1"/>
      <protection locked="0"/>
    </xf>
    <xf numFmtId="0" fontId="41" fillId="6" borderId="17" xfId="15" applyFont="1" applyFill="1" applyBorder="1" applyAlignment="1" applyProtection="1">
      <alignment horizontal="center" vertical="center" shrinkToFit="1"/>
      <protection locked="0"/>
    </xf>
    <xf numFmtId="0" fontId="41" fillId="6" borderId="99" xfId="15" applyFont="1" applyFill="1" applyBorder="1" applyAlignment="1" applyProtection="1">
      <alignment horizontal="center" vertical="center" shrinkToFit="1"/>
      <protection locked="0"/>
    </xf>
    <xf numFmtId="0" fontId="41" fillId="6" borderId="100" xfId="15" applyFont="1" applyFill="1" applyBorder="1" applyAlignment="1" applyProtection="1">
      <alignment horizontal="center" vertical="center" shrinkToFit="1"/>
      <protection locked="0"/>
    </xf>
    <xf numFmtId="0" fontId="41" fillId="11" borderId="118" xfId="15" applyFont="1" applyFill="1" applyBorder="1" applyAlignment="1" applyProtection="1">
      <alignment horizontal="center" vertical="center" wrapText="1"/>
      <protection locked="0"/>
    </xf>
    <xf numFmtId="0" fontId="41" fillId="11" borderId="116" xfId="15" applyFont="1" applyFill="1" applyBorder="1" applyAlignment="1" applyProtection="1">
      <alignment horizontal="center" vertical="center" wrapText="1"/>
      <protection locked="0"/>
    </xf>
    <xf numFmtId="0" fontId="41" fillId="11" borderId="119" xfId="15" applyFont="1" applyFill="1" applyBorder="1" applyAlignment="1" applyProtection="1">
      <alignment horizontal="center" vertical="center" wrapText="1"/>
      <protection locked="0"/>
    </xf>
    <xf numFmtId="0" fontId="41" fillId="11" borderId="137" xfId="15" applyFont="1" applyFill="1" applyBorder="1" applyAlignment="1" applyProtection="1">
      <alignment horizontal="center" vertical="center" wrapText="1"/>
      <protection locked="0"/>
    </xf>
    <xf numFmtId="0" fontId="41" fillId="11" borderId="112" xfId="15" applyFont="1" applyFill="1" applyBorder="1" applyAlignment="1" applyProtection="1">
      <alignment horizontal="center" vertical="center" wrapText="1"/>
      <protection locked="0"/>
    </xf>
    <xf numFmtId="0" fontId="41" fillId="11" borderId="95" xfId="15" applyFont="1" applyFill="1" applyBorder="1" applyAlignment="1" applyProtection="1">
      <alignment horizontal="center" vertical="center" wrapText="1"/>
      <protection locked="0"/>
    </xf>
    <xf numFmtId="0" fontId="45" fillId="0" borderId="4" xfId="15" applyFont="1" applyBorder="1" applyAlignment="1">
      <alignment horizontal="left" vertical="center" wrapText="1"/>
    </xf>
    <xf numFmtId="0" fontId="45" fillId="0" borderId="5" xfId="15" applyFont="1" applyBorder="1" applyAlignment="1">
      <alignment horizontal="left" vertical="center" wrapText="1"/>
    </xf>
    <xf numFmtId="179" fontId="45" fillId="7" borderId="3" xfId="15" applyNumberFormat="1" applyFont="1" applyFill="1" applyBorder="1" applyAlignment="1">
      <alignment horizontal="center" vertical="center" wrapText="1"/>
    </xf>
    <xf numFmtId="179" fontId="45" fillId="7" borderId="102" xfId="15" applyNumberFormat="1" applyFont="1" applyFill="1" applyBorder="1" applyAlignment="1">
      <alignment horizontal="center" vertical="center" wrapText="1"/>
    </xf>
    <xf numFmtId="179" fontId="45" fillId="7" borderId="101" xfId="15" applyNumberFormat="1" applyFont="1" applyFill="1" applyBorder="1" applyAlignment="1">
      <alignment horizontal="center" vertical="center" wrapText="1"/>
    </xf>
    <xf numFmtId="179" fontId="45" fillId="7" borderId="5" xfId="15" applyNumberFormat="1" applyFont="1" applyFill="1" applyBorder="1" applyAlignment="1">
      <alignment horizontal="center" vertical="center" wrapText="1"/>
    </xf>
    <xf numFmtId="0" fontId="46" fillId="0" borderId="151" xfId="15" applyFont="1" applyBorder="1" applyAlignment="1">
      <alignment horizontal="center" vertical="center" wrapText="1"/>
    </xf>
    <xf numFmtId="0" fontId="46" fillId="0" borderId="152" xfId="15" applyFont="1" applyBorder="1" applyAlignment="1">
      <alignment horizontal="center" vertical="center" wrapText="1"/>
    </xf>
    <xf numFmtId="0" fontId="46" fillId="0" borderId="153" xfId="15" applyFont="1" applyBorder="1" applyAlignment="1">
      <alignment horizontal="center" vertical="center" wrapText="1"/>
    </xf>
    <xf numFmtId="0" fontId="46" fillId="0" borderId="154" xfId="15" applyFont="1" applyBorder="1" applyAlignment="1">
      <alignment horizontal="center" vertical="center" wrapText="1"/>
    </xf>
    <xf numFmtId="0" fontId="46" fillId="0" borderId="155" xfId="15" applyFont="1" applyBorder="1" applyAlignment="1">
      <alignment horizontal="center" vertical="center" wrapText="1"/>
    </xf>
    <xf numFmtId="0" fontId="46" fillId="0" borderId="156" xfId="15" applyFont="1" applyBorder="1" applyAlignment="1">
      <alignment horizontal="center" vertical="center" wrapText="1"/>
    </xf>
    <xf numFmtId="0" fontId="46" fillId="0" borderId="161" xfId="15" applyFont="1" applyBorder="1" applyAlignment="1">
      <alignment horizontal="center" vertical="center" wrapText="1"/>
    </xf>
    <xf numFmtId="0" fontId="46" fillId="0" borderId="162" xfId="15" applyFont="1" applyBorder="1" applyAlignment="1">
      <alignment horizontal="center" vertical="center" wrapText="1"/>
    </xf>
    <xf numFmtId="0" fontId="46" fillId="0" borderId="163" xfId="15" applyFont="1" applyBorder="1" applyAlignment="1">
      <alignment horizontal="center" vertical="center" wrapText="1"/>
    </xf>
    <xf numFmtId="0" fontId="45" fillId="0" borderId="58" xfId="15" applyFont="1" applyBorder="1" applyAlignment="1">
      <alignment horizontal="left" vertical="center" wrapText="1"/>
    </xf>
    <xf numFmtId="0" fontId="45" fillId="0" borderId="104" xfId="15" applyFont="1" applyBorder="1" applyAlignment="1">
      <alignment horizontal="left" vertical="center" wrapText="1"/>
    </xf>
    <xf numFmtId="179" fontId="45" fillId="7" borderId="137" xfId="15" applyNumberFormat="1" applyFont="1" applyFill="1" applyBorder="1" applyAlignment="1">
      <alignment horizontal="center" vertical="center" wrapText="1"/>
    </xf>
    <xf numFmtId="179" fontId="45" fillId="7" borderId="26" xfId="15" applyNumberFormat="1" applyFont="1" applyFill="1" applyBorder="1" applyAlignment="1">
      <alignment horizontal="center" vertical="center" wrapText="1"/>
    </xf>
    <xf numFmtId="179" fontId="45" fillId="7" borderId="60" xfId="15" applyNumberFormat="1" applyFont="1" applyFill="1" applyBorder="1" applyAlignment="1">
      <alignment horizontal="center" vertical="center" wrapText="1"/>
    </xf>
    <xf numFmtId="179" fontId="45" fillId="7" borderId="138" xfId="15" applyNumberFormat="1" applyFont="1" applyFill="1" applyBorder="1" applyAlignment="1">
      <alignment horizontal="center" vertical="center" wrapText="1"/>
    </xf>
    <xf numFmtId="179" fontId="46" fillId="7" borderId="157" xfId="15" applyNumberFormat="1" applyFont="1" applyFill="1" applyBorder="1" applyAlignment="1">
      <alignment horizontal="center" vertical="center" wrapText="1"/>
    </xf>
    <xf numFmtId="179" fontId="46" fillId="7" borderId="158" xfId="15" applyNumberFormat="1" applyFont="1" applyFill="1" applyBorder="1" applyAlignment="1">
      <alignment horizontal="center" vertical="center" wrapText="1"/>
    </xf>
    <xf numFmtId="179" fontId="46" fillId="7" borderId="159" xfId="15" applyNumberFormat="1" applyFont="1" applyFill="1" applyBorder="1" applyAlignment="1">
      <alignment horizontal="center" vertical="center" wrapText="1"/>
    </xf>
    <xf numFmtId="179" fontId="46" fillId="7" borderId="154" xfId="15" applyNumberFormat="1" applyFont="1" applyFill="1" applyBorder="1" applyAlignment="1">
      <alignment horizontal="center" vertical="center" wrapText="1"/>
    </xf>
    <xf numFmtId="179" fontId="46" fillId="7" borderId="155" xfId="15" applyNumberFormat="1" applyFont="1" applyFill="1" applyBorder="1" applyAlignment="1">
      <alignment horizontal="center" vertical="center" wrapText="1"/>
    </xf>
    <xf numFmtId="179" fontId="46" fillId="7" borderId="156" xfId="15" applyNumberFormat="1" applyFont="1" applyFill="1" applyBorder="1" applyAlignment="1">
      <alignment horizontal="center" vertical="center" wrapText="1"/>
    </xf>
    <xf numFmtId="179" fontId="46" fillId="7" borderId="161" xfId="15" applyNumberFormat="1" applyFont="1" applyFill="1" applyBorder="1" applyAlignment="1">
      <alignment horizontal="center" vertical="center" wrapText="1"/>
    </xf>
    <xf numFmtId="179" fontId="46" fillId="7" borderId="162" xfId="15" applyNumberFormat="1" applyFont="1" applyFill="1" applyBorder="1" applyAlignment="1">
      <alignment horizontal="center" vertical="center" wrapText="1"/>
    </xf>
    <xf numFmtId="179" fontId="46" fillId="7" borderId="163" xfId="15" applyNumberFormat="1" applyFont="1" applyFill="1" applyBorder="1" applyAlignment="1">
      <alignment horizontal="center" vertical="center" wrapText="1"/>
    </xf>
    <xf numFmtId="0" fontId="41" fillId="11" borderId="115" xfId="15" applyFont="1" applyFill="1" applyBorder="1" applyAlignment="1" applyProtection="1">
      <alignment horizontal="center" vertical="center" wrapText="1"/>
      <protection locked="0"/>
    </xf>
    <xf numFmtId="0" fontId="50" fillId="0" borderId="145" xfId="15" applyFont="1" applyBorder="1" applyAlignment="1">
      <alignment horizontal="center" vertical="center" wrapText="1"/>
    </xf>
    <xf numFmtId="0" fontId="50" fillId="0" borderId="146" xfId="15" applyFont="1" applyBorder="1" applyAlignment="1">
      <alignment horizontal="center" vertical="center" wrapText="1"/>
    </xf>
    <xf numFmtId="0" fontId="50" fillId="0" borderId="147" xfId="15" applyFont="1" applyBorder="1" applyAlignment="1">
      <alignment horizontal="center" vertical="center" wrapText="1"/>
    </xf>
    <xf numFmtId="0" fontId="45" fillId="0" borderId="99" xfId="15" applyFont="1" applyBorder="1" applyAlignment="1">
      <alignment horizontal="left" vertical="center" wrapText="1"/>
    </xf>
    <xf numFmtId="0" fontId="45" fillId="0" borderId="105" xfId="15" applyFont="1" applyBorder="1" applyAlignment="1">
      <alignment horizontal="left" vertical="center" wrapText="1"/>
    </xf>
    <xf numFmtId="0" fontId="53" fillId="7" borderId="7" xfId="15" applyFont="1" applyFill="1" applyBorder="1" applyAlignment="1">
      <alignment horizontal="center" vertical="center"/>
    </xf>
    <xf numFmtId="0" fontId="41" fillId="0" borderId="15" xfId="15" applyFont="1" applyBorder="1" applyAlignment="1">
      <alignment horizontal="center" vertical="center"/>
    </xf>
    <xf numFmtId="0" fontId="41" fillId="0" borderId="16" xfId="15" applyFont="1" applyBorder="1" applyAlignment="1">
      <alignment horizontal="center" vertical="center"/>
    </xf>
    <xf numFmtId="0" fontId="41" fillId="0" borderId="18" xfId="15" applyFont="1" applyBorder="1" applyAlignment="1">
      <alignment horizontal="center" vertical="center"/>
    </xf>
    <xf numFmtId="0" fontId="45" fillId="0" borderId="151" xfId="15" applyFont="1" applyBorder="1" applyAlignment="1">
      <alignment horizontal="center" vertical="center" wrapText="1"/>
    </xf>
    <xf numFmtId="0" fontId="45" fillId="0" borderId="152" xfId="15" applyFont="1" applyBorder="1" applyAlignment="1">
      <alignment horizontal="center" vertical="center" wrapText="1"/>
    </xf>
    <xf numFmtId="0" fontId="45" fillId="0" borderId="153" xfId="15" applyFont="1" applyBorder="1" applyAlignment="1">
      <alignment horizontal="center" vertical="center" wrapText="1"/>
    </xf>
    <xf numFmtId="0" fontId="45" fillId="0" borderId="154" xfId="15" applyFont="1" applyBorder="1" applyAlignment="1">
      <alignment horizontal="center" vertical="center" wrapText="1"/>
    </xf>
    <xf numFmtId="0" fontId="45" fillId="0" borderId="155" xfId="15" applyFont="1" applyBorder="1" applyAlignment="1">
      <alignment horizontal="center" vertical="center" wrapText="1"/>
    </xf>
    <xf numFmtId="0" fontId="45" fillId="0" borderId="156" xfId="15" applyFont="1" applyBorder="1" applyAlignment="1">
      <alignment horizontal="center" vertical="center" wrapText="1"/>
    </xf>
    <xf numFmtId="0" fontId="45" fillId="0" borderId="161" xfId="15" applyFont="1" applyBorder="1" applyAlignment="1">
      <alignment horizontal="center" vertical="center" wrapText="1"/>
    </xf>
    <xf numFmtId="0" fontId="45" fillId="0" borderId="162" xfId="15" applyFont="1" applyBorder="1" applyAlignment="1">
      <alignment horizontal="center" vertical="center" wrapText="1"/>
    </xf>
    <xf numFmtId="0" fontId="45" fillId="0" borderId="163" xfId="15" applyFont="1" applyBorder="1" applyAlignment="1">
      <alignment horizontal="center" vertical="center" wrapText="1"/>
    </xf>
    <xf numFmtId="179" fontId="45" fillId="7" borderId="157" xfId="15" applyNumberFormat="1" applyFont="1" applyFill="1" applyBorder="1" applyAlignment="1">
      <alignment horizontal="center" vertical="center" wrapText="1"/>
    </xf>
    <xf numFmtId="179" fontId="45" fillId="7" borderId="158" xfId="15" applyNumberFormat="1" applyFont="1" applyFill="1" applyBorder="1" applyAlignment="1">
      <alignment horizontal="center" vertical="center" wrapText="1"/>
    </xf>
    <xf numFmtId="179" fontId="45" fillId="7" borderId="159" xfId="15" applyNumberFormat="1" applyFont="1" applyFill="1" applyBorder="1" applyAlignment="1">
      <alignment horizontal="center" vertical="center" wrapText="1"/>
    </xf>
    <xf numFmtId="179" fontId="45" fillId="7" borderId="154" xfId="15" applyNumberFormat="1" applyFont="1" applyFill="1" applyBorder="1" applyAlignment="1">
      <alignment horizontal="center" vertical="center" wrapText="1"/>
    </xf>
    <xf numFmtId="179" fontId="45" fillId="7" borderId="155" xfId="15" applyNumberFormat="1" applyFont="1" applyFill="1" applyBorder="1" applyAlignment="1">
      <alignment horizontal="center" vertical="center" wrapText="1"/>
    </xf>
    <xf numFmtId="179" fontId="45" fillId="7" borderId="156" xfId="15" applyNumberFormat="1" applyFont="1" applyFill="1" applyBorder="1" applyAlignment="1">
      <alignment horizontal="center" vertical="center" wrapText="1"/>
    </xf>
    <xf numFmtId="179" fontId="45" fillId="7" borderId="161" xfId="15" applyNumberFormat="1" applyFont="1" applyFill="1" applyBorder="1" applyAlignment="1">
      <alignment horizontal="center" vertical="center" wrapText="1"/>
    </xf>
    <xf numFmtId="179" fontId="45" fillId="7" borderId="162" xfId="15" applyNumberFormat="1" applyFont="1" applyFill="1" applyBorder="1" applyAlignment="1">
      <alignment horizontal="center" vertical="center" wrapText="1"/>
    </xf>
    <xf numFmtId="179" fontId="45" fillId="7" borderId="163" xfId="15" applyNumberFormat="1" applyFont="1" applyFill="1" applyBorder="1" applyAlignment="1">
      <alignment horizontal="center" vertical="center" wrapText="1"/>
    </xf>
    <xf numFmtId="0" fontId="46" fillId="7" borderId="0" xfId="15" applyFont="1" applyFill="1" applyAlignment="1">
      <alignment horizontal="left" vertical="center" indent="1"/>
    </xf>
    <xf numFmtId="0" fontId="62" fillId="7" borderId="25" xfId="15" applyFont="1" applyFill="1" applyBorder="1" applyAlignment="1">
      <alignment horizontal="center" vertical="center"/>
    </xf>
    <xf numFmtId="0" fontId="62" fillId="7" borderId="59" xfId="15" applyFont="1" applyFill="1" applyBorder="1" applyAlignment="1">
      <alignment horizontal="center" vertical="center"/>
    </xf>
    <xf numFmtId="0" fontId="62" fillId="7" borderId="89" xfId="15" applyFont="1" applyFill="1" applyBorder="1" applyAlignment="1">
      <alignment horizontal="center" vertical="center"/>
    </xf>
    <xf numFmtId="0" fontId="7" fillId="0" borderId="6" xfId="0" applyFont="1" applyBorder="1" applyAlignment="1">
      <alignment vertical="top" wrapText="1"/>
    </xf>
    <xf numFmtId="0" fontId="7" fillId="0" borderId="7" xfId="0" applyFont="1" applyBorder="1" applyAlignment="1">
      <alignment vertical="top" wrapText="1"/>
    </xf>
    <xf numFmtId="0" fontId="7" fillId="0" borderId="8" xfId="0" applyFont="1" applyBorder="1" applyAlignment="1">
      <alignment vertical="top" wrapText="1"/>
    </xf>
    <xf numFmtId="0" fontId="7" fillId="0" borderId="10" xfId="0" applyFont="1" applyBorder="1" applyAlignment="1">
      <alignment vertical="top" wrapText="1"/>
    </xf>
    <xf numFmtId="0" fontId="7" fillId="0" borderId="11" xfId="0" applyFont="1" applyBorder="1" applyAlignment="1">
      <alignment vertical="top" wrapText="1"/>
    </xf>
    <xf numFmtId="0" fontId="7" fillId="0" borderId="12" xfId="0" applyFont="1" applyBorder="1" applyAlignment="1">
      <alignment vertical="top" wrapText="1"/>
    </xf>
    <xf numFmtId="0" fontId="7" fillId="2" borderId="92" xfId="0" applyFont="1" applyFill="1" applyBorder="1" applyAlignment="1">
      <alignment horizontal="center" vertical="center" wrapText="1"/>
    </xf>
    <xf numFmtId="0" fontId="7" fillId="2" borderId="93" xfId="0" applyFont="1" applyFill="1" applyBorder="1" applyAlignment="1">
      <alignment horizontal="center" vertical="center" wrapText="1"/>
    </xf>
    <xf numFmtId="0" fontId="7" fillId="2" borderId="94" xfId="0" applyFont="1" applyFill="1" applyBorder="1" applyAlignment="1">
      <alignment horizontal="center" vertical="center" wrapText="1"/>
    </xf>
    <xf numFmtId="0" fontId="7" fillId="2" borderId="95" xfId="0" applyFont="1" applyFill="1" applyBorder="1" applyAlignment="1">
      <alignment horizontal="center" vertical="center" wrapText="1"/>
    </xf>
    <xf numFmtId="0" fontId="7" fillId="2" borderId="71" xfId="0" applyFont="1" applyFill="1" applyBorder="1" applyAlignment="1">
      <alignment horizontal="center" vertical="center" wrapText="1"/>
    </xf>
    <xf numFmtId="0" fontId="7" fillId="2" borderId="96" xfId="0" applyFont="1" applyFill="1" applyBorder="1" applyAlignment="1">
      <alignment horizontal="center" vertical="center" wrapText="1"/>
    </xf>
    <xf numFmtId="176" fontId="7" fillId="0" borderId="7" xfId="0" applyNumberFormat="1" applyFont="1" applyBorder="1" applyAlignment="1">
      <alignment horizontal="center"/>
    </xf>
    <xf numFmtId="0" fontId="15" fillId="2" borderId="60" xfId="0" applyFont="1" applyFill="1" applyBorder="1" applyAlignment="1">
      <alignment horizontal="center" vertical="center"/>
    </xf>
    <xf numFmtId="0" fontId="15" fillId="2" borderId="70" xfId="0" applyFont="1" applyFill="1" applyBorder="1" applyAlignment="1">
      <alignment horizontal="center" vertical="center"/>
    </xf>
    <xf numFmtId="0" fontId="15" fillId="2" borderId="26"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71" xfId="0" applyFont="1" applyFill="1" applyBorder="1" applyAlignment="1">
      <alignment horizontal="center" vertical="center"/>
    </xf>
    <xf numFmtId="0" fontId="15" fillId="2" borderId="34" xfId="0" applyFont="1" applyFill="1" applyBorder="1" applyAlignment="1">
      <alignment horizontal="center" vertical="center"/>
    </xf>
    <xf numFmtId="0" fontId="7" fillId="2" borderId="7" xfId="0" applyFont="1" applyFill="1" applyBorder="1" applyAlignment="1">
      <alignment horizontal="center" vertical="center"/>
    </xf>
    <xf numFmtId="176" fontId="7" fillId="0" borderId="9" xfId="0" applyNumberFormat="1" applyFont="1" applyBorder="1" applyAlignment="1">
      <alignment horizontal="center"/>
    </xf>
    <xf numFmtId="176" fontId="7" fillId="0" borderId="58" xfId="0" applyNumberFormat="1" applyFont="1" applyBorder="1" applyAlignment="1">
      <alignment horizontal="center"/>
    </xf>
    <xf numFmtId="176" fontId="7" fillId="0" borderId="42" xfId="0" applyNumberFormat="1" applyFont="1" applyBorder="1" applyAlignment="1">
      <alignment horizontal="center"/>
    </xf>
    <xf numFmtId="0" fontId="7" fillId="2" borderId="9" xfId="0" applyFont="1" applyFill="1" applyBorder="1" applyAlignment="1">
      <alignment horizontal="center" vertical="center"/>
    </xf>
    <xf numFmtId="0" fontId="7" fillId="2" borderId="58" xfId="0" applyFont="1" applyFill="1" applyBorder="1" applyAlignment="1">
      <alignment horizontal="center" vertical="center"/>
    </xf>
    <xf numFmtId="0" fontId="7" fillId="2" borderId="42" xfId="0" applyFont="1" applyFill="1" applyBorder="1" applyAlignment="1">
      <alignment horizontal="center" vertical="center"/>
    </xf>
    <xf numFmtId="49" fontId="7" fillId="2" borderId="60" xfId="0" applyNumberFormat="1" applyFont="1" applyFill="1" applyBorder="1" applyAlignment="1">
      <alignment horizontal="center" vertical="center" wrapText="1"/>
    </xf>
    <xf numFmtId="49" fontId="7" fillId="2" borderId="70" xfId="0" applyNumberFormat="1" applyFont="1" applyFill="1" applyBorder="1" applyAlignment="1">
      <alignment horizontal="center" vertical="center"/>
    </xf>
    <xf numFmtId="49" fontId="7" fillId="2" borderId="26" xfId="0" applyNumberFormat="1" applyFont="1" applyFill="1" applyBorder="1" applyAlignment="1">
      <alignment horizontal="center" vertical="center"/>
    </xf>
    <xf numFmtId="0" fontId="16" fillId="2" borderId="7" xfId="0" applyFont="1" applyFill="1" applyBorder="1" applyAlignment="1">
      <alignment horizontal="center" vertical="center" wrapText="1"/>
    </xf>
    <xf numFmtId="176" fontId="7" fillId="0" borderId="22" xfId="0" applyNumberFormat="1" applyFont="1" applyBorder="1" applyAlignment="1">
      <alignment horizontal="center"/>
    </xf>
    <xf numFmtId="176" fontId="7" fillId="0" borderId="97" xfId="0" applyNumberFormat="1" applyFont="1" applyBorder="1" applyAlignment="1">
      <alignment horizontal="center"/>
    </xf>
    <xf numFmtId="176" fontId="7" fillId="0" borderId="98" xfId="0" applyNumberFormat="1" applyFont="1" applyBorder="1" applyAlignment="1">
      <alignment horizontal="center"/>
    </xf>
    <xf numFmtId="176" fontId="7" fillId="0" borderId="11" xfId="0" applyNumberFormat="1" applyFont="1" applyBorder="1" applyAlignment="1">
      <alignment horizontal="center"/>
    </xf>
    <xf numFmtId="176" fontId="7" fillId="0" borderId="12" xfId="0" applyNumberFormat="1" applyFont="1" applyBorder="1" applyAlignment="1">
      <alignment horizontal="center"/>
    </xf>
    <xf numFmtId="176" fontId="7" fillId="0" borderId="13" xfId="0" applyNumberFormat="1" applyFont="1" applyBorder="1" applyAlignment="1">
      <alignment horizontal="center"/>
    </xf>
    <xf numFmtId="176" fontId="7" fillId="0" borderId="17" xfId="0" applyNumberFormat="1" applyFont="1" applyBorder="1" applyAlignment="1">
      <alignment horizontal="center"/>
    </xf>
    <xf numFmtId="176" fontId="7" fillId="0" borderId="99" xfId="0" applyNumberFormat="1" applyFont="1" applyBorder="1" applyAlignment="1">
      <alignment horizontal="center"/>
    </xf>
    <xf numFmtId="176" fontId="7" fillId="0" borderId="100" xfId="0" applyNumberFormat="1" applyFont="1" applyBorder="1" applyAlignment="1">
      <alignment horizontal="center"/>
    </xf>
    <xf numFmtId="176" fontId="7" fillId="0" borderId="60" xfId="0" applyNumberFormat="1" applyFont="1" applyBorder="1" applyAlignment="1">
      <alignment horizontal="center"/>
    </xf>
    <xf numFmtId="176" fontId="7" fillId="0" borderId="70" xfId="0" applyNumberFormat="1" applyFont="1" applyBorder="1" applyAlignment="1">
      <alignment horizontal="center"/>
    </xf>
    <xf numFmtId="176" fontId="7" fillId="0" borderId="26" xfId="0" applyNumberFormat="1" applyFont="1" applyBorder="1" applyAlignment="1">
      <alignment horizontal="center"/>
    </xf>
    <xf numFmtId="176" fontId="7" fillId="0" borderId="101" xfId="0" applyNumberFormat="1" applyFont="1" applyBorder="1" applyAlignment="1">
      <alignment horizontal="center"/>
    </xf>
    <xf numFmtId="176" fontId="7" fillId="0" borderId="4" xfId="0" applyNumberFormat="1" applyFont="1" applyBorder="1" applyAlignment="1">
      <alignment horizontal="center"/>
    </xf>
    <xf numFmtId="176" fontId="7" fillId="0" borderId="102" xfId="0" applyNumberFormat="1" applyFont="1" applyBorder="1" applyAlignment="1">
      <alignment horizontal="center"/>
    </xf>
    <xf numFmtId="176" fontId="7" fillId="0" borderId="14" xfId="0" applyNumberFormat="1" applyFont="1" applyBorder="1" applyAlignment="1">
      <alignment horizontal="center"/>
    </xf>
    <xf numFmtId="176" fontId="7" fillId="0" borderId="71" xfId="0" applyNumberFormat="1" applyFont="1" applyBorder="1" applyAlignment="1">
      <alignment horizontal="center"/>
    </xf>
    <xf numFmtId="176" fontId="7" fillId="0" borderId="34" xfId="0" applyNumberFormat="1" applyFont="1" applyBorder="1" applyAlignment="1">
      <alignment horizontal="center"/>
    </xf>
    <xf numFmtId="0" fontId="7" fillId="2" borderId="51"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78"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71" xfId="0" applyFont="1" applyFill="1" applyBorder="1" applyAlignment="1">
      <alignment horizontal="center" vertical="center" shrinkToFit="1"/>
    </xf>
    <xf numFmtId="0" fontId="7" fillId="2" borderId="34" xfId="0" applyFont="1" applyFill="1" applyBorder="1" applyAlignment="1">
      <alignment horizontal="center" vertical="center" shrinkToFit="1"/>
    </xf>
    <xf numFmtId="0" fontId="7" fillId="2" borderId="9" xfId="0" applyFont="1" applyFill="1" applyBorder="1" applyAlignment="1">
      <alignment horizontal="center" shrinkToFit="1"/>
    </xf>
    <xf numFmtId="0" fontId="7" fillId="2" borderId="58" xfId="0" applyFont="1" applyFill="1" applyBorder="1" applyAlignment="1">
      <alignment horizontal="center" shrinkToFit="1"/>
    </xf>
    <xf numFmtId="0" fontId="7" fillId="2" borderId="42" xfId="0" applyFont="1" applyFill="1" applyBorder="1" applyAlignment="1">
      <alignment horizontal="center" shrinkToFit="1"/>
    </xf>
    <xf numFmtId="0" fontId="7" fillId="2" borderId="7" xfId="0" applyFont="1" applyFill="1" applyBorder="1" applyAlignment="1">
      <alignment horizontal="center"/>
    </xf>
    <xf numFmtId="0" fontId="7" fillId="2" borderId="7" xfId="0" applyFont="1" applyFill="1" applyBorder="1" applyAlignment="1">
      <alignment vertical="center" shrinkToFit="1"/>
    </xf>
    <xf numFmtId="0" fontId="7" fillId="2" borderId="22" xfId="0" applyFont="1" applyFill="1" applyBorder="1" applyAlignment="1">
      <alignment vertical="center" shrinkToFit="1"/>
    </xf>
    <xf numFmtId="0" fontId="7" fillId="2" borderId="103" xfId="0" applyFont="1" applyFill="1" applyBorder="1" applyAlignment="1">
      <alignment vertical="center" shrinkToFit="1"/>
    </xf>
    <xf numFmtId="0" fontId="7" fillId="2" borderId="97" xfId="0" applyFont="1" applyFill="1" applyBorder="1" applyAlignment="1">
      <alignment vertical="center" shrinkToFit="1"/>
    </xf>
    <xf numFmtId="0" fontId="7" fillId="2" borderId="10" xfId="0" applyFont="1" applyFill="1" applyBorder="1" applyAlignment="1">
      <alignment vertical="center" shrinkToFit="1"/>
    </xf>
    <xf numFmtId="0" fontId="7" fillId="2" borderId="11" xfId="0" applyFont="1" applyFill="1" applyBorder="1" applyAlignment="1">
      <alignment vertical="center" shrinkToFit="1"/>
    </xf>
    <xf numFmtId="0" fontId="7" fillId="2" borderId="17" xfId="0" applyFont="1" applyFill="1" applyBorder="1" applyAlignment="1">
      <alignment horizontal="center" shrinkToFit="1"/>
    </xf>
    <xf numFmtId="0" fontId="7" fillId="2" borderId="99" xfId="0" applyFont="1" applyFill="1" applyBorder="1" applyAlignment="1">
      <alignment horizontal="center" shrinkToFit="1"/>
    </xf>
    <xf numFmtId="0" fontId="7" fillId="2" borderId="100" xfId="0" applyFont="1" applyFill="1" applyBorder="1" applyAlignment="1">
      <alignment horizontal="center" shrinkToFit="1"/>
    </xf>
    <xf numFmtId="0" fontId="7" fillId="2" borderId="9" xfId="0" applyFont="1" applyFill="1" applyBorder="1" applyAlignment="1">
      <alignment horizontal="center" vertical="center" shrinkToFit="1"/>
    </xf>
    <xf numFmtId="0" fontId="7" fillId="2" borderId="58"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60" xfId="0" applyFont="1" applyFill="1" applyBorder="1" applyAlignment="1">
      <alignment horizontal="center" shrinkToFit="1"/>
    </xf>
    <xf numFmtId="0" fontId="7" fillId="2" borderId="70" xfId="0" applyFont="1" applyFill="1" applyBorder="1" applyAlignment="1">
      <alignment horizontal="center" shrinkToFit="1"/>
    </xf>
    <xf numFmtId="0" fontId="7" fillId="2" borderId="26" xfId="0" applyFont="1" applyFill="1" applyBorder="1" applyAlignment="1">
      <alignment horizontal="center" shrinkToFit="1"/>
    </xf>
    <xf numFmtId="0" fontId="7" fillId="2" borderId="9" xfId="0" applyFont="1" applyFill="1" applyBorder="1" applyAlignment="1">
      <alignment horizontal="center"/>
    </xf>
    <xf numFmtId="0" fontId="7" fillId="2" borderId="58" xfId="0" applyFont="1" applyFill="1" applyBorder="1" applyAlignment="1">
      <alignment horizontal="center"/>
    </xf>
    <xf numFmtId="0" fontId="7" fillId="2" borderId="42" xfId="0" applyFont="1" applyFill="1" applyBorder="1" applyAlignment="1">
      <alignment horizontal="center"/>
    </xf>
    <xf numFmtId="0" fontId="7" fillId="0" borderId="7" xfId="0" applyFont="1" applyBorder="1" applyAlignment="1">
      <alignment horizontal="left" vertical="top" wrapText="1"/>
    </xf>
    <xf numFmtId="0" fontId="7" fillId="2" borderId="60" xfId="0" applyFont="1" applyFill="1" applyBorder="1" applyAlignment="1">
      <alignment horizontal="left" vertical="center" wrapText="1"/>
    </xf>
    <xf numFmtId="0" fontId="7" fillId="2" borderId="70" xfId="0" applyFont="1" applyFill="1" applyBorder="1" applyAlignment="1">
      <alignment horizontal="left" vertical="center" wrapText="1"/>
    </xf>
    <xf numFmtId="0" fontId="7" fillId="2" borderId="26" xfId="0" applyFont="1" applyFill="1" applyBorder="1" applyAlignment="1">
      <alignment horizontal="left" vertical="center" wrapText="1"/>
    </xf>
    <xf numFmtId="0" fontId="7" fillId="0" borderId="60" xfId="0" applyFont="1" applyBorder="1" applyAlignment="1">
      <alignment horizontal="center" vertical="center"/>
    </xf>
    <xf numFmtId="0" fontId="7" fillId="0" borderId="70" xfId="0" applyFont="1" applyBorder="1" applyAlignment="1">
      <alignment horizontal="center" vertical="center"/>
    </xf>
    <xf numFmtId="0" fontId="7" fillId="0" borderId="26" xfId="0" applyFont="1" applyBorder="1" applyAlignment="1">
      <alignment horizontal="center" vertical="center"/>
    </xf>
    <xf numFmtId="0" fontId="0" fillId="0" borderId="9" xfId="0" applyBorder="1" applyAlignment="1">
      <alignment horizontal="center" vertical="center" wrapText="1"/>
    </xf>
    <xf numFmtId="0" fontId="0" fillId="0" borderId="58" xfId="0" applyBorder="1" applyAlignment="1">
      <alignment horizontal="center" vertical="center"/>
    </xf>
    <xf numFmtId="0" fontId="0" fillId="0" borderId="42" xfId="0" applyBorder="1" applyAlignment="1">
      <alignment horizontal="center" vertical="center"/>
    </xf>
    <xf numFmtId="0" fontId="0" fillId="0" borderId="60" xfId="0" applyBorder="1" applyAlignment="1">
      <alignment vertical="center" textRotation="255" wrapText="1"/>
    </xf>
    <xf numFmtId="0" fontId="0" fillId="0" borderId="26" xfId="0" applyBorder="1" applyAlignment="1">
      <alignment vertical="center" textRotation="255" wrapText="1"/>
    </xf>
    <xf numFmtId="0" fontId="0" fillId="0" borderId="14" xfId="0" applyBorder="1" applyAlignment="1">
      <alignment vertical="center" textRotation="255" wrapText="1"/>
    </xf>
    <xf numFmtId="0" fontId="0" fillId="0" borderId="34" xfId="0" applyBorder="1" applyAlignment="1">
      <alignment vertical="center" textRotation="255" wrapText="1"/>
    </xf>
    <xf numFmtId="0" fontId="0" fillId="0" borderId="58" xfId="0" applyBorder="1" applyAlignment="1">
      <alignment horizontal="center" vertical="center" wrapText="1"/>
    </xf>
    <xf numFmtId="0" fontId="0" fillId="0" borderId="42" xfId="0" applyBorder="1" applyAlignment="1">
      <alignment horizontal="center" vertical="center" wrapText="1"/>
    </xf>
    <xf numFmtId="0" fontId="0" fillId="0" borderId="51"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center" vertical="center" wrapText="1"/>
    </xf>
    <xf numFmtId="0" fontId="0" fillId="6" borderId="7" xfId="0" applyFill="1" applyBorder="1" applyAlignment="1">
      <alignment horizontal="center" vertical="center"/>
    </xf>
    <xf numFmtId="0" fontId="0" fillId="0" borderId="51" xfId="0" applyBorder="1" applyAlignment="1">
      <alignment horizontal="left" vertical="center"/>
    </xf>
    <xf numFmtId="0" fontId="0" fillId="0" borderId="0" xfId="0" applyAlignment="1">
      <alignment horizontal="left" vertical="center"/>
    </xf>
    <xf numFmtId="0" fontId="22" fillId="0" borderId="51" xfId="4" applyFont="1" applyBorder="1" applyAlignment="1">
      <alignment horizontal="left" vertical="top" wrapText="1" shrinkToFit="1"/>
    </xf>
    <xf numFmtId="0" fontId="22" fillId="0" borderId="0" xfId="4" applyFont="1" applyAlignment="1">
      <alignment horizontal="left" vertical="top" wrapText="1" shrinkToFit="1"/>
    </xf>
    <xf numFmtId="0" fontId="22" fillId="0" borderId="78" xfId="4" applyFont="1" applyBorder="1" applyAlignment="1">
      <alignment horizontal="left" vertical="top" wrapText="1" shrinkToFit="1"/>
    </xf>
    <xf numFmtId="0" fontId="22" fillId="0" borderId="51" xfId="4" applyFont="1" applyBorder="1" applyAlignment="1">
      <alignment horizontal="left" vertical="top" wrapText="1"/>
    </xf>
    <xf numFmtId="0" fontId="22" fillId="0" borderId="0" xfId="4" applyFont="1" applyAlignment="1">
      <alignment horizontal="left" vertical="top" wrapText="1"/>
    </xf>
    <xf numFmtId="0" fontId="22" fillId="0" borderId="78" xfId="4" applyFont="1" applyBorder="1" applyAlignment="1">
      <alignment horizontal="left" vertical="top" wrapText="1"/>
    </xf>
    <xf numFmtId="0" fontId="21" fillId="0" borderId="106" xfId="4" applyFont="1" applyBorder="1" applyAlignment="1">
      <alignment horizontal="left" vertical="top" wrapText="1"/>
    </xf>
    <xf numFmtId="0" fontId="21" fillId="0" borderId="76" xfId="4" applyFont="1" applyBorder="1" applyAlignment="1">
      <alignment horizontal="left" vertical="top" wrapText="1"/>
    </xf>
    <xf numFmtId="0" fontId="21" fillId="0" borderId="107" xfId="4" applyFont="1" applyBorder="1" applyAlignment="1">
      <alignment horizontal="left" vertical="top" wrapText="1"/>
    </xf>
    <xf numFmtId="0" fontId="21" fillId="0" borderId="0" xfId="4" applyFont="1" applyAlignment="1">
      <alignment horizontal="left" vertical="top" wrapText="1"/>
    </xf>
    <xf numFmtId="0" fontId="21" fillId="0" borderId="78" xfId="4" applyFont="1" applyBorder="1" applyAlignment="1">
      <alignment horizontal="left" vertical="top" wrapText="1"/>
    </xf>
    <xf numFmtId="0" fontId="21" fillId="0" borderId="82" xfId="4" applyFont="1" applyBorder="1" applyAlignment="1">
      <alignment horizontal="left" vertical="top" wrapText="1"/>
    </xf>
    <xf numFmtId="0" fontId="21" fillId="0" borderId="83" xfId="4" applyFont="1" applyBorder="1" applyAlignment="1">
      <alignment horizontal="left" vertical="top" wrapText="1"/>
    </xf>
    <xf numFmtId="0" fontId="21" fillId="0" borderId="51" xfId="4" applyFont="1" applyBorder="1" applyAlignment="1">
      <alignment horizontal="left" vertical="top" wrapText="1"/>
    </xf>
    <xf numFmtId="0" fontId="22" fillId="0" borderId="51" xfId="4" applyFont="1" applyBorder="1" applyAlignment="1">
      <alignment vertical="top" wrapText="1"/>
    </xf>
    <xf numFmtId="0" fontId="22" fillId="0" borderId="0" xfId="4" applyFont="1" applyAlignment="1">
      <alignment vertical="top" wrapText="1"/>
    </xf>
    <xf numFmtId="0" fontId="22" fillId="0" borderId="78" xfId="4" applyFont="1" applyBorder="1" applyAlignment="1">
      <alignment vertical="top" wrapText="1"/>
    </xf>
    <xf numFmtId="0" fontId="21" fillId="0" borderId="0" xfId="4" applyFont="1" applyAlignment="1">
      <alignment vertical="top" wrapText="1"/>
    </xf>
    <xf numFmtId="0" fontId="21" fillId="0" borderId="78" xfId="4" applyFont="1" applyBorder="1" applyAlignment="1">
      <alignment vertical="top" wrapText="1"/>
    </xf>
    <xf numFmtId="0" fontId="21" fillId="0" borderId="51" xfId="4" applyFont="1" applyBorder="1" applyAlignment="1">
      <alignment vertical="top" wrapText="1"/>
    </xf>
    <xf numFmtId="0" fontId="21" fillId="0" borderId="106" xfId="4" applyFont="1" applyBorder="1" applyAlignment="1">
      <alignment vertical="top" wrapText="1"/>
    </xf>
    <xf numFmtId="0" fontId="21" fillId="0" borderId="76" xfId="4" applyFont="1" applyBorder="1" applyAlignment="1">
      <alignment vertical="top" wrapText="1"/>
    </xf>
    <xf numFmtId="0" fontId="21" fillId="0" borderId="107" xfId="4" applyFont="1" applyBorder="1" applyAlignment="1">
      <alignment vertical="top" wrapText="1"/>
    </xf>
    <xf numFmtId="0" fontId="21" fillId="0" borderId="51" xfId="4" applyFont="1" applyBorder="1" applyAlignment="1">
      <alignment horizontal="left" vertical="center" wrapText="1" shrinkToFit="1"/>
    </xf>
    <xf numFmtId="0" fontId="21" fillId="0" borderId="0" xfId="4" applyFont="1" applyAlignment="1">
      <alignment horizontal="left" vertical="center" wrapText="1" shrinkToFit="1"/>
    </xf>
    <xf numFmtId="0" fontId="21" fillId="0" borderId="78" xfId="4" applyFont="1" applyBorder="1" applyAlignment="1">
      <alignment horizontal="left" vertical="center" wrapText="1" shrinkToFit="1"/>
    </xf>
    <xf numFmtId="0" fontId="32" fillId="0" borderId="103" xfId="4" applyFont="1" applyBorder="1" applyAlignment="1">
      <alignment horizontal="center" vertical="center"/>
    </xf>
    <xf numFmtId="0" fontId="32" fillId="0" borderId="97" xfId="4" applyFont="1" applyBorder="1" applyAlignment="1">
      <alignment horizontal="center" vertical="center"/>
    </xf>
    <xf numFmtId="0" fontId="32" fillId="0" borderId="101" xfId="4" applyFont="1" applyBorder="1" applyAlignment="1">
      <alignment vertical="center"/>
    </xf>
    <xf numFmtId="0" fontId="32" fillId="0" borderId="4" xfId="4" applyFont="1" applyBorder="1" applyAlignment="1">
      <alignment vertical="center"/>
    </xf>
    <xf numFmtId="0" fontId="32" fillId="0" borderId="5" xfId="4" applyFont="1" applyBorder="1" applyAlignment="1">
      <alignment vertical="center"/>
    </xf>
    <xf numFmtId="0" fontId="32" fillId="0" borderId="6" xfId="4" applyFont="1" applyBorder="1" applyAlignment="1">
      <alignment horizontal="center" vertical="center"/>
    </xf>
    <xf numFmtId="0" fontId="32" fillId="0" borderId="7" xfId="4" applyFont="1" applyBorder="1" applyAlignment="1">
      <alignment horizontal="center" vertical="center"/>
    </xf>
    <xf numFmtId="0" fontId="32" fillId="0" borderId="9" xfId="4" applyFont="1" applyBorder="1" applyAlignment="1">
      <alignment vertical="center"/>
    </xf>
    <xf numFmtId="0" fontId="32" fillId="0" borderId="58" xfId="4" applyFont="1" applyBorder="1" applyAlignment="1">
      <alignment vertical="center"/>
    </xf>
    <xf numFmtId="0" fontId="32" fillId="0" borderId="104" xfId="4" applyFont="1" applyBorder="1" applyAlignment="1">
      <alignment vertical="center"/>
    </xf>
    <xf numFmtId="0" fontId="32" fillId="0" borderId="10" xfId="4" applyFont="1" applyBorder="1" applyAlignment="1">
      <alignment horizontal="center" vertical="center"/>
    </xf>
    <xf numFmtId="0" fontId="32" fillId="0" borderId="11" xfId="4" applyFont="1" applyBorder="1" applyAlignment="1">
      <alignment horizontal="center" vertical="center"/>
    </xf>
    <xf numFmtId="0" fontId="32" fillId="0" borderId="17" xfId="4" applyFont="1" applyBorder="1" applyAlignment="1">
      <alignment vertical="center"/>
    </xf>
    <xf numFmtId="0" fontId="32" fillId="0" borderId="99" xfId="4" applyFont="1" applyBorder="1" applyAlignment="1">
      <alignment vertical="center"/>
    </xf>
    <xf numFmtId="0" fontId="32" fillId="0" borderId="105" xfId="4" applyFont="1" applyBorder="1" applyAlignment="1">
      <alignment vertical="center"/>
    </xf>
    <xf numFmtId="0" fontId="35" fillId="0" borderId="60" xfId="4" applyFont="1" applyBorder="1" applyAlignment="1">
      <alignment horizontal="center" vertical="center"/>
    </xf>
    <xf numFmtId="0" fontId="35" fillId="0" borderId="70" xfId="4" applyFont="1" applyBorder="1" applyAlignment="1">
      <alignment horizontal="center" vertical="center"/>
    </xf>
    <xf numFmtId="0" fontId="35" fillId="0" borderId="26" xfId="4" applyFont="1" applyBorder="1" applyAlignment="1">
      <alignment horizontal="center" vertical="center"/>
    </xf>
    <xf numFmtId="0" fontId="35" fillId="0" borderId="14" xfId="4" applyFont="1" applyBorder="1" applyAlignment="1">
      <alignment horizontal="center" vertical="center"/>
    </xf>
    <xf numFmtId="0" fontId="35" fillId="0" borderId="71" xfId="4" applyFont="1" applyBorder="1" applyAlignment="1">
      <alignment horizontal="center" vertical="center"/>
    </xf>
    <xf numFmtId="0" fontId="35" fillId="0" borderId="34" xfId="4" applyFont="1" applyBorder="1" applyAlignment="1">
      <alignment horizontal="center" vertical="center"/>
    </xf>
    <xf numFmtId="0" fontId="35" fillId="0" borderId="22" xfId="4" applyFont="1" applyBorder="1" applyAlignment="1">
      <alignment horizontal="center" vertical="center"/>
    </xf>
    <xf numFmtId="0" fontId="35" fillId="0" borderId="13" xfId="4" applyFont="1" applyBorder="1" applyAlignment="1">
      <alignment horizontal="center" vertical="center"/>
    </xf>
    <xf numFmtId="0" fontId="38" fillId="0" borderId="9" xfId="4" applyFont="1" applyBorder="1" applyAlignment="1">
      <alignment horizontal="center" vertical="center" shrinkToFit="1"/>
    </xf>
    <xf numFmtId="0" fontId="38" fillId="0" borderId="58" xfId="4" applyFont="1" applyBorder="1" applyAlignment="1">
      <alignment horizontal="center" vertical="center" shrinkToFit="1"/>
    </xf>
    <xf numFmtId="0" fontId="38" fillId="0" borderId="42" xfId="4" applyFont="1" applyBorder="1" applyAlignment="1">
      <alignment horizontal="center" vertical="center" shrinkToFit="1"/>
    </xf>
    <xf numFmtId="0" fontId="22" fillId="0" borderId="106" xfId="4" applyFont="1" applyBorder="1" applyAlignment="1">
      <alignment vertical="top" wrapText="1"/>
    </xf>
    <xf numFmtId="0" fontId="22" fillId="0" borderId="76" xfId="4" applyFont="1" applyBorder="1" applyAlignment="1">
      <alignment vertical="top" wrapText="1"/>
    </xf>
    <xf numFmtId="0" fontId="22" fillId="0" borderId="107" xfId="4" applyFont="1" applyBorder="1" applyAlignment="1">
      <alignment vertical="top" wrapText="1"/>
    </xf>
    <xf numFmtId="0" fontId="20" fillId="0" borderId="22" xfId="4" applyFont="1" applyBorder="1" applyAlignment="1">
      <alignment vertical="top" wrapText="1"/>
    </xf>
    <xf numFmtId="0" fontId="20" fillId="0" borderId="27" xfId="4" applyFont="1" applyBorder="1" applyAlignment="1">
      <alignment vertical="top" wrapText="1"/>
    </xf>
    <xf numFmtId="0" fontId="39" fillId="0" borderId="78" xfId="4" applyFont="1" applyBorder="1" applyAlignment="1">
      <alignment vertical="top" wrapText="1"/>
    </xf>
    <xf numFmtId="0" fontId="21" fillId="0" borderId="0" xfId="4" applyFont="1" applyAlignment="1">
      <alignment vertical="center"/>
    </xf>
    <xf numFmtId="0" fontId="21" fillId="0" borderId="78" xfId="4" applyFont="1" applyBorder="1" applyAlignment="1">
      <alignment vertical="center"/>
    </xf>
    <xf numFmtId="0" fontId="22" fillId="0" borderId="60" xfId="4" applyFont="1" applyBorder="1" applyAlignment="1">
      <alignment vertical="top" wrapText="1"/>
    </xf>
    <xf numFmtId="0" fontId="22" fillId="0" borderId="70" xfId="4" applyFont="1" applyBorder="1" applyAlignment="1">
      <alignment vertical="top" wrapText="1"/>
    </xf>
    <xf numFmtId="0" fontId="22" fillId="0" borderId="26" xfId="4" applyFont="1" applyBorder="1" applyAlignment="1">
      <alignment vertical="top" wrapText="1"/>
    </xf>
    <xf numFmtId="0" fontId="21" fillId="0" borderId="106" xfId="4" applyFont="1" applyBorder="1" applyAlignment="1">
      <alignment vertical="center" wrapText="1"/>
    </xf>
    <xf numFmtId="0" fontId="21" fillId="0" borderId="76" xfId="4" applyFont="1" applyBorder="1" applyAlignment="1">
      <alignment vertical="center" wrapText="1"/>
    </xf>
    <xf numFmtId="0" fontId="21" fillId="0" borderId="107" xfId="4" applyFont="1" applyBorder="1" applyAlignment="1">
      <alignment vertical="center" wrapText="1"/>
    </xf>
    <xf numFmtId="0" fontId="20" fillId="0" borderId="68" xfId="4" applyFont="1" applyBorder="1" applyAlignment="1">
      <alignment horizontal="left" vertical="top" wrapText="1"/>
    </xf>
    <xf numFmtId="0" fontId="20" fillId="0" borderId="27" xfId="4" applyFont="1" applyBorder="1" applyAlignment="1">
      <alignment horizontal="left" vertical="top" wrapText="1"/>
    </xf>
    <xf numFmtId="0" fontId="21" fillId="0" borderId="82" xfId="4" applyFont="1" applyBorder="1" applyAlignment="1">
      <alignment vertical="top" wrapText="1"/>
    </xf>
    <xf numFmtId="0" fontId="21" fillId="0" borderId="83" xfId="4" applyFont="1" applyBorder="1" applyAlignment="1">
      <alignment vertical="top" wrapText="1"/>
    </xf>
    <xf numFmtId="0" fontId="20" fillId="0" borderId="68" xfId="4" applyFont="1" applyBorder="1" applyAlignment="1">
      <alignment vertical="top" wrapText="1"/>
    </xf>
    <xf numFmtId="0" fontId="20" fillId="0" borderId="22" xfId="4" applyFont="1" applyBorder="1" applyAlignment="1">
      <alignment horizontal="left" vertical="top" wrapText="1"/>
    </xf>
    <xf numFmtId="0" fontId="20" fillId="0" borderId="84" xfId="4" applyFont="1" applyBorder="1" applyAlignment="1">
      <alignment vertical="top" wrapText="1"/>
    </xf>
    <xf numFmtId="0" fontId="21" fillId="0" borderId="78" xfId="4" applyFont="1" applyBorder="1" applyAlignment="1">
      <alignment vertical="top"/>
    </xf>
    <xf numFmtId="0" fontId="21" fillId="0" borderId="82" xfId="4" applyFont="1" applyBorder="1" applyAlignment="1">
      <alignment vertical="center"/>
    </xf>
    <xf numFmtId="0" fontId="21" fillId="0" borderId="83" xfId="4" applyFont="1" applyBorder="1" applyAlignment="1">
      <alignment vertical="center"/>
    </xf>
    <xf numFmtId="0" fontId="39" fillId="0" borderId="0" xfId="4" applyFont="1" applyAlignment="1">
      <alignment vertical="top" wrapText="1"/>
    </xf>
    <xf numFmtId="0" fontId="28" fillId="0" borderId="27" xfId="4" applyFont="1" applyBorder="1" applyAlignment="1">
      <alignment horizontal="left" vertical="top" wrapText="1"/>
    </xf>
    <xf numFmtId="0" fontId="22" fillId="0" borderId="51" xfId="0" applyFont="1" applyBorder="1" applyAlignment="1">
      <alignment vertical="top" wrapText="1"/>
    </xf>
    <xf numFmtId="0" fontId="22" fillId="0" borderId="0" xfId="0" applyFont="1" applyAlignment="1">
      <alignment vertical="top" wrapText="1"/>
    </xf>
    <xf numFmtId="0" fontId="22" fillId="0" borderId="78" xfId="0" applyFont="1" applyBorder="1" applyAlignment="1">
      <alignment vertical="top" wrapText="1"/>
    </xf>
    <xf numFmtId="0" fontId="21" fillId="0" borderId="51" xfId="0" applyFont="1" applyBorder="1" applyAlignment="1">
      <alignment vertical="top" wrapText="1"/>
    </xf>
    <xf numFmtId="0" fontId="21" fillId="0" borderId="0" xfId="0" applyFont="1" applyAlignment="1">
      <alignment vertical="top" wrapText="1"/>
    </xf>
    <xf numFmtId="0" fontId="21" fillId="0" borderId="78" xfId="0" applyFont="1" applyBorder="1" applyAlignment="1">
      <alignment vertical="top" wrapText="1"/>
    </xf>
    <xf numFmtId="0" fontId="21" fillId="0" borderId="106" xfId="0" applyFont="1" applyBorder="1" applyAlignment="1">
      <alignment vertical="top" wrapText="1"/>
    </xf>
    <xf numFmtId="0" fontId="21" fillId="0" borderId="76" xfId="0" applyFont="1" applyBorder="1" applyAlignment="1">
      <alignment vertical="top" wrapText="1"/>
    </xf>
    <xf numFmtId="0" fontId="21" fillId="0" borderId="107" xfId="0" applyFont="1" applyBorder="1" applyAlignment="1">
      <alignment vertical="top" wrapText="1"/>
    </xf>
    <xf numFmtId="0" fontId="21" fillId="0" borderId="53" xfId="4" applyFont="1" applyBorder="1" applyAlignment="1">
      <alignment horizontal="left" vertical="top" wrapText="1"/>
    </xf>
    <xf numFmtId="0" fontId="21" fillId="0" borderId="38" xfId="4" applyFont="1" applyBorder="1" applyAlignment="1">
      <alignment horizontal="left" vertical="top" wrapText="1"/>
    </xf>
    <xf numFmtId="0" fontId="24" fillId="0" borderId="68" xfId="4" applyFont="1" applyBorder="1" applyAlignment="1">
      <alignment horizontal="left" vertical="top" wrapText="1"/>
    </xf>
    <xf numFmtId="0" fontId="24" fillId="0" borderId="27" xfId="4" applyFont="1" applyBorder="1" applyAlignment="1">
      <alignment horizontal="left" vertical="top" wrapText="1"/>
    </xf>
    <xf numFmtId="0" fontId="24" fillId="0" borderId="84" xfId="4" applyFont="1" applyBorder="1" applyAlignment="1">
      <alignment horizontal="left" vertical="top" wrapText="1"/>
    </xf>
    <xf numFmtId="0" fontId="25" fillId="0" borderId="27" xfId="4" applyFont="1" applyBorder="1" applyAlignment="1">
      <alignment horizontal="left" vertical="top" wrapText="1"/>
    </xf>
    <xf numFmtId="0" fontId="22" fillId="0" borderId="75" xfId="4" applyFont="1" applyBorder="1" applyAlignment="1">
      <alignment horizontal="center" vertical="top" shrinkToFit="1"/>
    </xf>
    <xf numFmtId="0" fontId="22" fillId="0" borderId="85" xfId="4" applyFont="1" applyBorder="1" applyAlignment="1">
      <alignment horizontal="center" vertical="top" shrinkToFit="1"/>
    </xf>
    <xf numFmtId="0" fontId="22" fillId="0" borderId="108" xfId="4" applyFont="1" applyBorder="1" applyAlignment="1">
      <alignment horizontal="center" vertical="top" shrinkToFit="1"/>
    </xf>
    <xf numFmtId="0" fontId="22" fillId="0" borderId="109" xfId="4" applyFont="1" applyBorder="1" applyAlignment="1">
      <alignment horizontal="center" vertical="top" shrinkToFit="1"/>
    </xf>
    <xf numFmtId="0" fontId="22" fillId="0" borderId="77" xfId="4" applyFont="1" applyBorder="1" applyAlignment="1">
      <alignment horizontal="center" vertical="top" shrinkToFit="1"/>
    </xf>
    <xf numFmtId="0" fontId="22" fillId="0" borderId="86" xfId="4" applyFont="1" applyBorder="1" applyAlignment="1">
      <alignment horizontal="center" vertical="top" shrinkToFit="1"/>
    </xf>
    <xf numFmtId="0" fontId="40" fillId="0" borderId="0" xfId="4" applyFont="1" applyAlignment="1">
      <alignment vertical="top" shrinkToFit="1"/>
    </xf>
    <xf numFmtId="0" fontId="32" fillId="0" borderId="0" xfId="4" applyFont="1" applyAlignment="1">
      <alignment vertical="top" wrapText="1"/>
    </xf>
    <xf numFmtId="0" fontId="37" fillId="0" borderId="0" xfId="4" applyFont="1" applyAlignment="1">
      <alignment vertical="top" wrapText="1"/>
    </xf>
    <xf numFmtId="0" fontId="40" fillId="0" borderId="0" xfId="4" applyFont="1" applyAlignment="1">
      <alignment vertical="top" wrapText="1"/>
    </xf>
    <xf numFmtId="0" fontId="21" fillId="0" borderId="51" xfId="4" applyFont="1" applyBorder="1" applyAlignment="1">
      <alignment horizontal="left" vertical="center" shrinkToFit="1"/>
    </xf>
    <xf numFmtId="0" fontId="21" fillId="0" borderId="0" xfId="4" applyFont="1" applyAlignment="1">
      <alignment horizontal="left" vertical="center" shrinkToFit="1"/>
    </xf>
    <xf numFmtId="0" fontId="21" fillId="0" borderId="78" xfId="4" applyFont="1" applyBorder="1" applyAlignment="1">
      <alignment horizontal="left" vertical="center" shrinkToFit="1"/>
    </xf>
    <xf numFmtId="0" fontId="21" fillId="0" borderId="0" xfId="4" applyFont="1" applyAlignment="1">
      <alignment horizontal="center" vertical="top" wrapText="1"/>
    </xf>
    <xf numFmtId="0" fontId="21" fillId="0" borderId="78" xfId="4" applyFont="1" applyBorder="1" applyAlignment="1">
      <alignment horizontal="center" vertical="top" wrapText="1"/>
    </xf>
    <xf numFmtId="0" fontId="6" fillId="0" borderId="22" xfId="5" applyFont="1" applyBorder="1" applyAlignment="1">
      <alignment horizontal="center" vertical="center"/>
    </xf>
    <xf numFmtId="0" fontId="6" fillId="0" borderId="27" xfId="5" applyFont="1" applyBorder="1" applyAlignment="1">
      <alignment horizontal="center" vertical="center"/>
    </xf>
    <xf numFmtId="0" fontId="6" fillId="0" borderId="13" xfId="5" applyFont="1" applyBorder="1" applyAlignment="1">
      <alignment horizontal="center" vertical="center"/>
    </xf>
    <xf numFmtId="0" fontId="6" fillId="7" borderId="22" xfId="5" applyFont="1" applyFill="1" applyBorder="1" applyAlignment="1">
      <alignment vertical="top" wrapText="1"/>
    </xf>
    <xf numFmtId="0" fontId="6" fillId="3" borderId="27" xfId="5" applyFont="1" applyFill="1" applyBorder="1" applyAlignment="1">
      <alignment vertical="top" wrapText="1"/>
    </xf>
    <xf numFmtId="0" fontId="6" fillId="3" borderId="22" xfId="5" applyFont="1" applyFill="1" applyBorder="1" applyAlignment="1">
      <alignment horizontal="left" vertical="top" wrapText="1"/>
    </xf>
    <xf numFmtId="0" fontId="6" fillId="3" borderId="27" xfId="5" applyFont="1" applyFill="1" applyBorder="1" applyAlignment="1">
      <alignment horizontal="left" vertical="top" wrapText="1"/>
    </xf>
    <xf numFmtId="0" fontId="6" fillId="0" borderId="22" xfId="0" applyFont="1" applyBorder="1" applyAlignment="1">
      <alignment vertical="top" wrapText="1"/>
    </xf>
    <xf numFmtId="0" fontId="6" fillId="0" borderId="27" xfId="0" applyFont="1" applyBorder="1" applyAlignment="1">
      <alignment vertical="top" wrapText="1"/>
    </xf>
    <xf numFmtId="0" fontId="13" fillId="0" borderId="0" xfId="5" applyFont="1" applyAlignment="1">
      <alignment horizontal="center" vertical="center"/>
    </xf>
    <xf numFmtId="0" fontId="6" fillId="2" borderId="7" xfId="9" applyFont="1" applyFill="1" applyBorder="1" applyAlignment="1">
      <alignment horizontal="center" vertical="center"/>
    </xf>
    <xf numFmtId="0" fontId="6" fillId="3" borderId="13" xfId="5" applyFont="1" applyFill="1" applyBorder="1" applyAlignment="1">
      <alignment horizontal="left" vertical="top" wrapText="1"/>
    </xf>
    <xf numFmtId="0" fontId="6" fillId="0" borderId="22" xfId="8" applyFont="1" applyBorder="1" applyAlignment="1">
      <alignment horizontal="left" vertical="top" wrapText="1"/>
    </xf>
    <xf numFmtId="0" fontId="6" fillId="0" borderId="27" xfId="8" applyFont="1" applyBorder="1" applyAlignment="1">
      <alignment horizontal="left" vertical="top" wrapText="1"/>
    </xf>
    <xf numFmtId="0" fontId="6" fillId="0" borderId="0" xfId="0" applyFont="1" applyAlignment="1">
      <alignment horizontal="center" vertical="center" wrapText="1"/>
    </xf>
    <xf numFmtId="0" fontId="6" fillId="0" borderId="27" xfId="5" applyFont="1" applyBorder="1" applyAlignment="1">
      <alignment horizontal="left" vertical="top" wrapText="1"/>
    </xf>
    <xf numFmtId="0" fontId="6" fillId="2" borderId="20" xfId="0" applyFont="1" applyFill="1" applyBorder="1" applyAlignment="1">
      <alignment horizontal="center" vertical="center" wrapText="1"/>
    </xf>
    <xf numFmtId="0" fontId="6" fillId="3" borderId="23" xfId="17" applyFont="1" applyFill="1" applyBorder="1" applyAlignment="1">
      <alignment horizontal="left" vertical="center" wrapText="1"/>
    </xf>
    <xf numFmtId="0" fontId="6" fillId="3" borderId="27" xfId="17" applyFont="1" applyFill="1" applyBorder="1" applyAlignment="1">
      <alignment horizontal="left" vertical="center" wrapText="1"/>
    </xf>
    <xf numFmtId="0" fontId="6" fillId="3" borderId="22" xfId="5" applyFont="1" applyFill="1" applyBorder="1" applyAlignment="1">
      <alignment vertical="top" wrapText="1"/>
    </xf>
    <xf numFmtId="0" fontId="17" fillId="0" borderId="22" xfId="8" applyFont="1" applyBorder="1">
      <alignment vertical="center"/>
    </xf>
    <xf numFmtId="0" fontId="17" fillId="0" borderId="27" xfId="8" applyFont="1" applyBorder="1">
      <alignment vertical="center"/>
    </xf>
    <xf numFmtId="0" fontId="17" fillId="0" borderId="13" xfId="8" applyFont="1" applyBorder="1">
      <alignment vertical="center"/>
    </xf>
    <xf numFmtId="0" fontId="6" fillId="0" borderId="22" xfId="5" applyFont="1" applyBorder="1">
      <alignment vertical="center"/>
    </xf>
    <xf numFmtId="0" fontId="6" fillId="0" borderId="27" xfId="5" applyFont="1" applyBorder="1">
      <alignment vertical="center"/>
    </xf>
    <xf numFmtId="0" fontId="6" fillId="0" borderId="13" xfId="5" applyFont="1" applyBorder="1">
      <alignment vertical="center"/>
    </xf>
    <xf numFmtId="0" fontId="6" fillId="0" borderId="22" xfId="8" applyFont="1" applyBorder="1">
      <alignment vertical="center"/>
    </xf>
    <xf numFmtId="0" fontId="6" fillId="0" borderId="27" xfId="8" applyFont="1" applyBorder="1">
      <alignment vertical="center"/>
    </xf>
    <xf numFmtId="0" fontId="6" fillId="0" borderId="13" xfId="8" applyFont="1" applyBorder="1">
      <alignment vertical="center"/>
    </xf>
    <xf numFmtId="0" fontId="6" fillId="0" borderId="22" xfId="17" applyFont="1" applyBorder="1">
      <alignment vertical="center"/>
    </xf>
    <xf numFmtId="0" fontId="6" fillId="0" borderId="27" xfId="17" applyFont="1" applyBorder="1">
      <alignment vertical="center"/>
    </xf>
    <xf numFmtId="0" fontId="6" fillId="0" borderId="13" xfId="17" applyFont="1" applyBorder="1">
      <alignment vertical="center"/>
    </xf>
    <xf numFmtId="0" fontId="4" fillId="0" borderId="22" xfId="5" applyFont="1" applyBorder="1" applyAlignment="1">
      <alignment horizontal="center" vertical="center"/>
    </xf>
    <xf numFmtId="0" fontId="4" fillId="0" borderId="27" xfId="5" applyFont="1" applyBorder="1" applyAlignment="1">
      <alignment horizontal="center" vertical="center"/>
    </xf>
    <xf numFmtId="0" fontId="4" fillId="0" borderId="13" xfId="5" applyFont="1" applyBorder="1" applyAlignment="1">
      <alignment horizontal="center" vertical="center"/>
    </xf>
    <xf numFmtId="0" fontId="6" fillId="0" borderId="22" xfId="10" applyFont="1" applyBorder="1">
      <alignment vertical="center"/>
    </xf>
    <xf numFmtId="0" fontId="6" fillId="0" borderId="27" xfId="10" applyFont="1" applyBorder="1">
      <alignment vertical="center"/>
    </xf>
    <xf numFmtId="0" fontId="6" fillId="0" borderId="13" xfId="10" applyFont="1" applyBorder="1">
      <alignment vertical="center"/>
    </xf>
    <xf numFmtId="0" fontId="6" fillId="0" borderId="22" xfId="0" applyFont="1" applyBorder="1" applyAlignment="1">
      <alignment vertical="center"/>
    </xf>
    <xf numFmtId="0" fontId="6" fillId="0" borderId="27" xfId="0" applyFont="1" applyBorder="1" applyAlignment="1">
      <alignment vertical="center"/>
    </xf>
    <xf numFmtId="0" fontId="6" fillId="0" borderId="13" xfId="0" applyFont="1" applyBorder="1" applyAlignment="1">
      <alignment vertical="center"/>
    </xf>
  </cellXfs>
  <cellStyles count="19">
    <cellStyle name="桁区切り" xfId="1" builtinId="6"/>
    <cellStyle name="桁区切り 2" xfId="12" xr:uid="{D626C6D5-F382-4314-98C4-27D151C4778E}"/>
    <cellStyle name="桁区切り 3" xfId="14" xr:uid="{AD1100AB-37A1-40A7-88B3-E78C526D55CA}"/>
    <cellStyle name="桁区切り 4" xfId="16" xr:uid="{08186532-4815-4E54-BB98-79181E326AFF}"/>
    <cellStyle name="標準" xfId="0" builtinId="0"/>
    <cellStyle name="標準 2" xfId="2" xr:uid="{00000000-0005-0000-0000-000002000000}"/>
    <cellStyle name="標準 3" xfId="3" xr:uid="{00000000-0005-0000-0000-000003000000}"/>
    <cellStyle name="標準 4" xfId="4" xr:uid="{00000000-0005-0000-0000-000004000000}"/>
    <cellStyle name="標準 5" xfId="11" xr:uid="{E1BBF450-A5FC-4D16-84C7-0B052C63594B}"/>
    <cellStyle name="標準 6" xfId="13" xr:uid="{6AF1E889-FF0D-4616-8E57-00608BDA2283}"/>
    <cellStyle name="標準 7" xfId="15" xr:uid="{BF74CC4F-6E5E-4164-AC9B-D6B8E9D3C593}"/>
    <cellStyle name="標準_■106 通所介護費_●通所介護" xfId="5" xr:uid="{00000000-0005-0000-0000-000005000000}"/>
    <cellStyle name="標準_■110 特定施設入居者生活介護費" xfId="17" xr:uid="{3C935905-03E4-4686-8793-77AD59550B56}"/>
    <cellStyle name="標準_■111 福祉用具貸与費" xfId="6" xr:uid="{00000000-0005-0000-0000-000006000000}"/>
    <cellStyle name="標準_■401 介護予防訪問介護費_●訪問介護" xfId="7" xr:uid="{00000000-0005-0000-0000-000007000000}"/>
    <cellStyle name="標準_■410 介護予防特定施設入居者生活介護費" xfId="18" xr:uid="{54A2B837-F6A7-494B-B913-10DCEB2181A8}"/>
    <cellStyle name="標準_101 訪問介護費_●訪問介護" xfId="8" xr:uid="{00000000-0005-0000-0000-000009000000}"/>
    <cellStyle name="標準_401 介護予防訪問介護費_●訪問介護" xfId="9" xr:uid="{00000000-0005-0000-0000-00000B000000}"/>
    <cellStyle name="標準_Xl0000007" xfId="10" xr:uid="{00000000-0005-0000-0000-00000C000000}"/>
  </cellStyles>
  <dxfs count="548">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E296AD1A-EB28-43C1-8F36-7A4E8DF840CA}"/>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231321</xdr:rowOff>
    </xdr:from>
    <xdr:to>
      <xdr:col>3</xdr:col>
      <xdr:colOff>317499</xdr:colOff>
      <xdr:row>3</xdr:row>
      <xdr:rowOff>117929</xdr:rowOff>
    </xdr:to>
    <xdr:sp macro="" textlink="">
      <xdr:nvSpPr>
        <xdr:cNvPr id="2" name="正方形/長方形 1">
          <a:extLst>
            <a:ext uri="{FF2B5EF4-FFF2-40B4-BE49-F238E27FC236}">
              <a16:creationId xmlns:a16="http://schemas.microsoft.com/office/drawing/2014/main" id="{A6274D27-D093-4680-BD16-E99BD0664863}"/>
            </a:ext>
          </a:extLst>
        </xdr:cNvPr>
        <xdr:cNvSpPr/>
      </xdr:nvSpPr>
      <xdr:spPr>
        <a:xfrm>
          <a:off x="0" y="485321"/>
          <a:ext cx="1251856" cy="394608"/>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419100</xdr:colOff>
      <xdr:row>42</xdr:row>
      <xdr:rowOff>266700</xdr:rowOff>
    </xdr:from>
    <xdr:to>
      <xdr:col>22</xdr:col>
      <xdr:colOff>3467100</xdr:colOff>
      <xdr:row>56</xdr:row>
      <xdr:rowOff>266700</xdr:rowOff>
    </xdr:to>
    <xdr:sp macro="" textlink="">
      <xdr:nvSpPr>
        <xdr:cNvPr id="2" name="正方形/長方形 1">
          <a:extLst>
            <a:ext uri="{FF2B5EF4-FFF2-40B4-BE49-F238E27FC236}">
              <a16:creationId xmlns:a16="http://schemas.microsoft.com/office/drawing/2014/main" id="{6BF7480B-DCF7-423B-BAFD-27A981C1D1FB}"/>
            </a:ext>
          </a:extLst>
        </xdr:cNvPr>
        <xdr:cNvSpPr/>
      </xdr:nvSpPr>
      <xdr:spPr>
        <a:xfrm>
          <a:off x="542925" y="13868400"/>
          <a:ext cx="17573625" cy="453390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年度介護報酬改定に関する</a:t>
          </a:r>
          <a:r>
            <a:rPr kumimoji="1" lang="en-US" altLang="ja-JP" sz="1600">
              <a:solidFill>
                <a:sysClr val="windowText" lastClr="000000"/>
              </a:solidFill>
              <a:latin typeface="+mn-ea"/>
              <a:ea typeface="+mn-ea"/>
            </a:rPr>
            <a:t>Q&amp;A</a:t>
          </a:r>
          <a:r>
            <a:rPr kumimoji="1" lang="ja-JP" altLang="en-US" sz="1600">
              <a:solidFill>
                <a:sysClr val="windowText" lastClr="000000"/>
              </a:solidFill>
              <a:latin typeface="+mn-ea"/>
              <a:ea typeface="+mn-ea"/>
            </a:rPr>
            <a:t>（</a:t>
          </a:r>
          <a:r>
            <a:rPr kumimoji="1" lang="en-US" altLang="ja-JP" sz="1600">
              <a:solidFill>
                <a:sysClr val="windowText" lastClr="000000"/>
              </a:solidFill>
              <a:latin typeface="+mn-ea"/>
              <a:ea typeface="+mn-ea"/>
            </a:rPr>
            <a:t>Vol.1</a:t>
          </a:r>
          <a:r>
            <a:rPr kumimoji="1" lang="ja-JP" altLang="en-US" sz="1600">
              <a:solidFill>
                <a:sysClr val="windowText" lastClr="000000"/>
              </a:solidFill>
              <a:latin typeface="+mn-ea"/>
              <a:ea typeface="+mn-ea"/>
            </a:rPr>
            <a:t>）（平成</a:t>
          </a:r>
          <a:r>
            <a:rPr kumimoji="1" lang="en-US" altLang="ja-JP" sz="1600">
              <a:solidFill>
                <a:sysClr val="windowText" lastClr="000000"/>
              </a:solidFill>
              <a:latin typeface="+mn-ea"/>
              <a:ea typeface="+mn-ea"/>
            </a:rPr>
            <a:t>24</a:t>
          </a:r>
          <a:r>
            <a:rPr kumimoji="1" lang="ja-JP" altLang="en-US" sz="1600">
              <a:solidFill>
                <a:sysClr val="windowText" lastClr="000000"/>
              </a:solidFill>
              <a:latin typeface="+mn-ea"/>
              <a:ea typeface="+mn-ea"/>
            </a:rPr>
            <a:t>年</a:t>
          </a:r>
          <a:r>
            <a:rPr kumimoji="1" lang="en-US" altLang="ja-JP" sz="1600">
              <a:solidFill>
                <a:sysClr val="windowText" lastClr="000000"/>
              </a:solidFill>
              <a:latin typeface="+mn-ea"/>
              <a:ea typeface="+mn-ea"/>
            </a:rPr>
            <a:t>3</a:t>
          </a:r>
          <a:r>
            <a:rPr kumimoji="1" lang="ja-JP" altLang="en-US" sz="1600">
              <a:solidFill>
                <a:sysClr val="windowText" lastClr="000000"/>
              </a:solidFill>
              <a:latin typeface="+mn-ea"/>
              <a:ea typeface="+mn-ea"/>
            </a:rPr>
            <a:t>月</a:t>
          </a:r>
          <a:r>
            <a:rPr kumimoji="1" lang="en-US" altLang="ja-JP" sz="1600">
              <a:solidFill>
                <a:sysClr val="windowText" lastClr="000000"/>
              </a:solidFill>
              <a:latin typeface="+mn-ea"/>
              <a:ea typeface="+mn-ea"/>
            </a:rPr>
            <a:t>16</a:t>
          </a:r>
          <a:r>
            <a:rPr kumimoji="1" lang="ja-JP" altLang="en-US" sz="1600">
              <a:solidFill>
                <a:sysClr val="windowText" lastClr="000000"/>
              </a:solidFill>
              <a:latin typeface="+mn-ea"/>
              <a:ea typeface="+mn-ea"/>
            </a:rPr>
            <a:t>日）</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問</a:t>
          </a:r>
          <a:r>
            <a:rPr kumimoji="1" lang="en-US" altLang="ja-JP" sz="1600">
              <a:solidFill>
                <a:sysClr val="windowText" lastClr="000000"/>
              </a:solidFill>
              <a:latin typeface="+mn-ea"/>
              <a:ea typeface="+mn-ea"/>
            </a:rPr>
            <a:t>63</a:t>
          </a:r>
          <a:r>
            <a:rPr kumimoji="1" lang="ja-JP" altLang="en-US" sz="1600">
              <a:solidFill>
                <a:sysClr val="windowText" lastClr="000000"/>
              </a:solidFill>
              <a:latin typeface="+mn-ea"/>
              <a:ea typeface="+mn-ea"/>
            </a:rPr>
            <a:t>　通所介護において、確保すべき従業者の勤務延時間数は、実労働時間しか算入できないのか。休憩時間はどのように取扱うのか。</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（答）労働基準法第</a:t>
          </a:r>
          <a:r>
            <a:rPr kumimoji="1" lang="en-US" altLang="ja-JP" sz="1600">
              <a:solidFill>
                <a:sysClr val="windowText" lastClr="000000"/>
              </a:solidFill>
              <a:latin typeface="+mn-ea"/>
              <a:ea typeface="+mn-ea"/>
            </a:rPr>
            <a:t>34 </a:t>
          </a:r>
          <a:r>
            <a:rPr kumimoji="1" lang="ja-JP" altLang="en-US" sz="1600">
              <a:solidFill>
                <a:sysClr val="windowText" lastClr="000000"/>
              </a:solidFill>
              <a:latin typeface="+mn-ea"/>
              <a:ea typeface="+mn-ea"/>
            </a:rPr>
            <a:t>条において最低限確保すべきとされている程度の休憩時間については、確保すべき勤務延時間数に含めて差し支えない。ただし、その場合においても、居宅基準第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を満たす必要があることから、介護職員全員が同一時間帯に一斉に休憩を取ることがないようにすること。また、介護職員が常時１名しか配置されていない事業所については、当該職員が休憩を取る時間帯に、介護職員以外で利用者に対して直接ケアを行う職員（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項第</a:t>
          </a:r>
          <a:r>
            <a:rPr kumimoji="1" lang="en-US" altLang="ja-JP" sz="1600">
              <a:solidFill>
                <a:sysClr val="windowText" lastClr="000000"/>
              </a:solidFill>
              <a:latin typeface="+mn-ea"/>
              <a:ea typeface="+mn-ea"/>
            </a:rPr>
            <a:t>1 </a:t>
          </a:r>
          <a:r>
            <a:rPr kumimoji="1" lang="ja-JP" altLang="en-US" sz="1600">
              <a:solidFill>
                <a:sysClr val="windowText" lastClr="000000"/>
              </a:solidFill>
              <a:latin typeface="+mn-ea"/>
              <a:ea typeface="+mn-ea"/>
            </a:rPr>
            <a:t>号の生活相談員又は同項第</a:t>
          </a:r>
          <a:r>
            <a:rPr kumimoji="1" lang="en-US" altLang="ja-JP" sz="1600">
              <a:solidFill>
                <a:sysClr val="windowText" lastClr="000000"/>
              </a:solidFill>
              <a:latin typeface="+mn-ea"/>
              <a:ea typeface="+mn-ea"/>
            </a:rPr>
            <a:t>2 </a:t>
          </a:r>
          <a:r>
            <a:rPr kumimoji="1" lang="ja-JP" altLang="en-US" sz="1600">
              <a:solidFill>
                <a:sysClr val="windowText" lastClr="000000"/>
              </a:solidFill>
              <a:latin typeface="+mn-ea"/>
              <a:ea typeface="+mn-ea"/>
            </a:rPr>
            <a:t>号の看護職員）が配置されていれば、居宅基準第</a:t>
          </a:r>
          <a:r>
            <a:rPr kumimoji="1" lang="en-US" altLang="ja-JP" sz="1600">
              <a:solidFill>
                <a:sysClr val="windowText" lastClr="000000"/>
              </a:solidFill>
              <a:latin typeface="+mn-ea"/>
              <a:ea typeface="+mn-ea"/>
            </a:rPr>
            <a:t>93 </a:t>
          </a:r>
          <a:r>
            <a:rPr kumimoji="1" lang="ja-JP" altLang="en-US" sz="1600">
              <a:solidFill>
                <a:sysClr val="windowText" lastClr="000000"/>
              </a:solidFill>
              <a:latin typeface="+mn-ea"/>
              <a:ea typeface="+mn-ea"/>
            </a:rPr>
            <a:t>条第</a:t>
          </a:r>
          <a:r>
            <a:rPr kumimoji="1" lang="en-US" altLang="ja-JP" sz="1600">
              <a:solidFill>
                <a:sysClr val="windowText" lastClr="000000"/>
              </a:solidFill>
              <a:latin typeface="+mn-ea"/>
              <a:ea typeface="+mn-ea"/>
            </a:rPr>
            <a:t>3 </a:t>
          </a:r>
          <a:r>
            <a:rPr kumimoji="1" lang="ja-JP" altLang="en-US" sz="1600">
              <a:solidFill>
                <a:sysClr val="windowText" lastClr="000000"/>
              </a:solidFill>
              <a:latin typeface="+mn-ea"/>
              <a:ea typeface="+mn-ea"/>
            </a:rPr>
            <a:t>項の規定を満たすものとして取り扱って差し支えない。</a:t>
          </a:r>
          <a:endParaRPr kumimoji="1" lang="en-US" altLang="ja-JP" sz="1600">
            <a:solidFill>
              <a:sysClr val="windowText" lastClr="000000"/>
            </a:solidFill>
            <a:latin typeface="+mn-ea"/>
            <a:ea typeface="+mn-ea"/>
          </a:endParaRPr>
        </a:p>
        <a:p>
          <a:pPr algn="l"/>
          <a:r>
            <a:rPr kumimoji="1" lang="ja-JP" altLang="en-US" sz="1600">
              <a:solidFill>
                <a:sysClr val="windowText" lastClr="000000"/>
              </a:solidFill>
              <a:latin typeface="+mn-ea"/>
              <a:ea typeface="+mn-ea"/>
            </a:rPr>
            <a:t>　このような取扱いは、通常の常勤換算方法とは異なりサービス提供時間内において必要な労働力を確保しつつピークタイムに手厚く配置することを可能とするなど、交代で休憩を取得したとしても必ずしもサービスの質の低下には繋がらないと考えられる通所介護（療養通所介護は除く）に限って認められるものである。</a:t>
          </a:r>
        </a:p>
        <a:p>
          <a:pPr algn="l"/>
          <a:r>
            <a:rPr kumimoji="1" lang="ja-JP" altLang="en-US" sz="1600">
              <a:solidFill>
                <a:sysClr val="windowText" lastClr="000000"/>
              </a:solidFill>
              <a:latin typeface="+mn-ea"/>
              <a:ea typeface="+mn-ea"/>
            </a:rPr>
            <a:t>　なお、管理者は従業者の雇用管理を一元的に行うものとされていることから、休憩時間の取得等について労働関係法規を遵守すること。</a:t>
          </a:r>
        </a:p>
        <a:p>
          <a:pPr algn="l"/>
          <a:r>
            <a:rPr kumimoji="1" lang="ja-JP" altLang="en-US" sz="1600">
              <a:solidFill>
                <a:sysClr val="windowText" lastClr="000000"/>
              </a:solidFill>
              <a:latin typeface="+mn-ea"/>
              <a:ea typeface="+mn-ea"/>
            </a:rPr>
            <a:t>　認知症対応型通所介護についても同様の考え方とする。</a:t>
          </a:r>
          <a:endParaRPr kumimoji="1" lang="en-US" altLang="ja-JP" sz="1600">
            <a:solidFill>
              <a:sysClr val="windowText" lastClr="000000"/>
            </a:solidFill>
            <a:latin typeface="+mn-ea"/>
            <a:ea typeface="+mn-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381000</xdr:colOff>
      <xdr:row>3</xdr:row>
      <xdr:rowOff>85725</xdr:rowOff>
    </xdr:from>
    <xdr:to>
      <xdr:col>4</xdr:col>
      <xdr:colOff>457200</xdr:colOff>
      <xdr:row>4</xdr:row>
      <xdr:rowOff>247650</xdr:rowOff>
    </xdr:to>
    <xdr:sp macro="" textlink="">
      <xdr:nvSpPr>
        <xdr:cNvPr id="2" name="右中かっこ 1">
          <a:extLst>
            <a:ext uri="{FF2B5EF4-FFF2-40B4-BE49-F238E27FC236}">
              <a16:creationId xmlns:a16="http://schemas.microsoft.com/office/drawing/2014/main" id="{EB94BDBC-3483-4439-A642-0D73D6FBC01F}"/>
            </a:ext>
          </a:extLst>
        </xdr:cNvPr>
        <xdr:cNvSpPr/>
      </xdr:nvSpPr>
      <xdr:spPr>
        <a:xfrm>
          <a:off x="5372100" y="83820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95250</xdr:colOff>
      <xdr:row>73</xdr:row>
      <xdr:rowOff>19050</xdr:rowOff>
    </xdr:from>
    <xdr:to>
      <xdr:col>15</xdr:col>
      <xdr:colOff>285750</xdr:colOff>
      <xdr:row>82</xdr:row>
      <xdr:rowOff>57150</xdr:rowOff>
    </xdr:to>
    <xdr:sp macro="" textlink="">
      <xdr:nvSpPr>
        <xdr:cNvPr id="3" name="正方形/長方形 2">
          <a:extLst>
            <a:ext uri="{FF2B5EF4-FFF2-40B4-BE49-F238E27FC236}">
              <a16:creationId xmlns:a16="http://schemas.microsoft.com/office/drawing/2014/main" id="{2426162F-062C-4BA8-A694-4619266FE43D}"/>
            </a:ext>
          </a:extLst>
        </xdr:cNvPr>
        <xdr:cNvSpPr/>
      </xdr:nvSpPr>
      <xdr:spPr>
        <a:xfrm>
          <a:off x="238125" y="169354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38</xdr:col>
      <xdr:colOff>9525</xdr:colOff>
      <xdr:row>18</xdr:row>
      <xdr:rowOff>38100</xdr:rowOff>
    </xdr:from>
    <xdr:to>
      <xdr:col>39</xdr:col>
      <xdr:colOff>0</xdr:colOff>
      <xdr:row>20</xdr:row>
      <xdr:rowOff>9525</xdr:rowOff>
    </xdr:to>
    <xdr:sp macro="" textlink="">
      <xdr:nvSpPr>
        <xdr:cNvPr id="1229" name="Line 1">
          <a:extLst>
            <a:ext uri="{FF2B5EF4-FFF2-40B4-BE49-F238E27FC236}">
              <a16:creationId xmlns:a16="http://schemas.microsoft.com/office/drawing/2014/main" id="{209D84C5-B28F-44BF-9FF2-08ADFDF68DCD}"/>
            </a:ext>
          </a:extLst>
        </xdr:cNvPr>
        <xdr:cNvSpPr>
          <a:spLocks noChangeShapeType="1"/>
        </xdr:cNvSpPr>
      </xdr:nvSpPr>
      <xdr:spPr bwMode="auto">
        <a:xfrm flipV="1">
          <a:off x="7610475" y="4105275"/>
          <a:ext cx="19050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109539</xdr:colOff>
      <xdr:row>4</xdr:row>
      <xdr:rowOff>147639</xdr:rowOff>
    </xdr:from>
    <xdr:to>
      <xdr:col>9</xdr:col>
      <xdr:colOff>4764</xdr:colOff>
      <xdr:row>8</xdr:row>
      <xdr:rowOff>190501</xdr:rowOff>
    </xdr:to>
    <xdr:sp macro="" textlink="">
      <xdr:nvSpPr>
        <xdr:cNvPr id="3" name="フリーフォーム 2">
          <a:extLst>
            <a:ext uri="{FF2B5EF4-FFF2-40B4-BE49-F238E27FC236}">
              <a16:creationId xmlns:a16="http://schemas.microsoft.com/office/drawing/2014/main" id="{A6A8DFDC-0F91-461F-8611-91E9A18B93EF}"/>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4" name="フリーフォーム 3">
          <a:extLst>
            <a:ext uri="{FF2B5EF4-FFF2-40B4-BE49-F238E27FC236}">
              <a16:creationId xmlns:a16="http://schemas.microsoft.com/office/drawing/2014/main" id="{CC0D6D77-8EBF-4E30-B334-19259094EAA6}"/>
            </a:ext>
          </a:extLst>
        </xdr:cNvPr>
        <xdr:cNvSpPr/>
      </xdr:nvSpPr>
      <xdr:spPr>
        <a:xfrm>
          <a:off x="44243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5" name="フリーフォーム 4">
          <a:extLst>
            <a:ext uri="{FF2B5EF4-FFF2-40B4-BE49-F238E27FC236}">
              <a16:creationId xmlns:a16="http://schemas.microsoft.com/office/drawing/2014/main" id="{BDE9DE12-AA9D-4AC7-A36E-1ACD739BBA93}"/>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6" name="フリーフォーム 5">
          <a:extLst>
            <a:ext uri="{FF2B5EF4-FFF2-40B4-BE49-F238E27FC236}">
              <a16:creationId xmlns:a16="http://schemas.microsoft.com/office/drawing/2014/main" id="{F4F2D8BC-6FE7-462F-8F43-7C82269FDF49}"/>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7" name="フリーフォーム 6">
          <a:extLst>
            <a:ext uri="{FF2B5EF4-FFF2-40B4-BE49-F238E27FC236}">
              <a16:creationId xmlns:a16="http://schemas.microsoft.com/office/drawing/2014/main" id="{A0EB52E3-D2C3-48DC-834D-757BD96EDC5E}"/>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8" name="フリーフォーム 7">
          <a:extLst>
            <a:ext uri="{FF2B5EF4-FFF2-40B4-BE49-F238E27FC236}">
              <a16:creationId xmlns:a16="http://schemas.microsoft.com/office/drawing/2014/main" id="{DF6BAE06-6181-4270-96F3-D1FC3C0BE63B}"/>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9" name="フリーフォーム 8">
          <a:extLst>
            <a:ext uri="{FF2B5EF4-FFF2-40B4-BE49-F238E27FC236}">
              <a16:creationId xmlns:a16="http://schemas.microsoft.com/office/drawing/2014/main" id="{3758F7DC-6123-4230-A634-8CDA5233C3A1}"/>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10" name="フリーフォーム 9">
          <a:extLst>
            <a:ext uri="{FF2B5EF4-FFF2-40B4-BE49-F238E27FC236}">
              <a16:creationId xmlns:a16="http://schemas.microsoft.com/office/drawing/2014/main" id="{C3B2AB9F-8117-4E51-8F1B-D65FB005305B}"/>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30</xdr:row>
      <xdr:rowOff>9525</xdr:rowOff>
    </xdr:from>
    <xdr:to>
      <xdr:col>7</xdr:col>
      <xdr:colOff>3057525</xdr:colOff>
      <xdr:row>34</xdr:row>
      <xdr:rowOff>0</xdr:rowOff>
    </xdr:to>
    <xdr:sp macro="" textlink="">
      <xdr:nvSpPr>
        <xdr:cNvPr id="2" name="大かっこ 1">
          <a:extLst>
            <a:ext uri="{FF2B5EF4-FFF2-40B4-BE49-F238E27FC236}">
              <a16:creationId xmlns:a16="http://schemas.microsoft.com/office/drawing/2014/main" id="{DFE12B3C-A148-4F01-82CF-E76BD2F10BDB}"/>
            </a:ext>
          </a:extLst>
        </xdr:cNvPr>
        <xdr:cNvSpPr/>
      </xdr:nvSpPr>
      <xdr:spPr>
        <a:xfrm>
          <a:off x="1581150" y="11239500"/>
          <a:ext cx="3257550" cy="676275"/>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12</xdr:col>
      <xdr:colOff>85726</xdr:colOff>
      <xdr:row>6</xdr:row>
      <xdr:rowOff>85725</xdr:rowOff>
    </xdr:from>
    <xdr:to>
      <xdr:col>12</xdr:col>
      <xdr:colOff>838200</xdr:colOff>
      <xdr:row>8</xdr:row>
      <xdr:rowOff>0</xdr:rowOff>
    </xdr:to>
    <xdr:sp macro="" textlink="">
      <xdr:nvSpPr>
        <xdr:cNvPr id="3" name="四角形吹き出し 1">
          <a:extLst>
            <a:ext uri="{FF2B5EF4-FFF2-40B4-BE49-F238E27FC236}">
              <a16:creationId xmlns:a16="http://schemas.microsoft.com/office/drawing/2014/main" id="{47D93EEB-AE0A-4658-80C5-323BBAE63207}"/>
            </a:ext>
          </a:extLst>
        </xdr:cNvPr>
        <xdr:cNvSpPr/>
      </xdr:nvSpPr>
      <xdr:spPr>
        <a:xfrm>
          <a:off x="6600826" y="1352550"/>
          <a:ext cx="752474" cy="371475"/>
        </a:xfrm>
        <a:prstGeom prst="wedgeRectCallout">
          <a:avLst>
            <a:gd name="adj1" fmla="val -67267"/>
            <a:gd name="adj2" fmla="val 9189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600" b="1" baseline="0">
              <a:solidFill>
                <a:sysClr val="windowText" lastClr="000000"/>
              </a:solidFill>
              <a:latin typeface="HG丸ｺﾞｼｯｸM-PRO" pitchFamily="50" charset="-128"/>
              <a:ea typeface="HG丸ｺﾞｼｯｸM-PRO" pitchFamily="50" charset="-128"/>
            </a:rPr>
            <a:t>事例なし、対象外等の場合にチェック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N20"/>
  <sheetViews>
    <sheetView tabSelected="1" view="pageBreakPreview" zoomScaleNormal="75" zoomScaleSheetLayoutView="100" workbookViewId="0">
      <selection activeCell="A2" sqref="A2:N2"/>
    </sheetView>
  </sheetViews>
  <sheetFormatPr defaultColWidth="9" defaultRowHeight="24.75" customHeight="1" x14ac:dyDescent="0.2"/>
  <cols>
    <col min="1" max="16384" width="9" style="4"/>
  </cols>
  <sheetData>
    <row r="2" spans="1:14" s="15" customFormat="1" ht="24.75" customHeight="1" x14ac:dyDescent="0.35">
      <c r="A2" s="674" t="s">
        <v>0</v>
      </c>
      <c r="B2" s="674"/>
      <c r="C2" s="674"/>
      <c r="D2" s="674"/>
      <c r="E2" s="674"/>
      <c r="F2" s="674"/>
      <c r="G2" s="674"/>
      <c r="H2" s="674"/>
      <c r="I2" s="674"/>
      <c r="J2" s="674"/>
      <c r="K2" s="674"/>
      <c r="L2" s="674"/>
      <c r="M2" s="674"/>
      <c r="N2" s="674"/>
    </row>
    <row r="3" spans="1:14" ht="24.75" customHeight="1" x14ac:dyDescent="0.2">
      <c r="A3"/>
      <c r="B3"/>
      <c r="C3"/>
      <c r="D3"/>
      <c r="E3"/>
      <c r="F3"/>
      <c r="G3"/>
      <c r="H3"/>
      <c r="I3"/>
      <c r="J3"/>
      <c r="K3"/>
      <c r="L3"/>
      <c r="M3"/>
      <c r="N3"/>
    </row>
    <row r="4" spans="1:14" s="1" customFormat="1" ht="24.75" customHeight="1" x14ac:dyDescent="0.3">
      <c r="A4" s="675" t="s">
        <v>1</v>
      </c>
      <c r="B4" s="675"/>
      <c r="C4" s="675"/>
      <c r="D4" s="675"/>
      <c r="E4" s="675"/>
      <c r="F4" s="675"/>
      <c r="G4" s="675"/>
      <c r="H4" s="675"/>
      <c r="I4" s="675"/>
      <c r="J4" s="675"/>
      <c r="K4" s="675"/>
      <c r="L4" s="675"/>
      <c r="M4" s="675"/>
      <c r="N4" s="675"/>
    </row>
    <row r="5" spans="1:14" s="1" customFormat="1" ht="24.75" customHeight="1" x14ac:dyDescent="0.3">
      <c r="A5" s="2"/>
      <c r="B5" s="2"/>
      <c r="C5" s="2"/>
      <c r="D5" s="2"/>
      <c r="E5" s="2"/>
      <c r="F5" s="2"/>
      <c r="G5" s="2"/>
      <c r="H5" s="2"/>
      <c r="I5" s="2"/>
      <c r="J5" s="2"/>
      <c r="K5" s="2"/>
      <c r="L5" s="2"/>
      <c r="M5" s="2"/>
      <c r="N5" s="2"/>
    </row>
    <row r="6" spans="1:14" ht="24.75" customHeight="1" x14ac:dyDescent="0.2">
      <c r="A6"/>
      <c r="B6"/>
      <c r="C6"/>
      <c r="D6"/>
      <c r="E6"/>
      <c r="F6"/>
      <c r="G6"/>
      <c r="H6"/>
      <c r="I6"/>
      <c r="J6"/>
      <c r="K6"/>
      <c r="L6"/>
      <c r="M6"/>
      <c r="N6"/>
    </row>
    <row r="7" spans="1:14" ht="24.75" customHeight="1" x14ac:dyDescent="0.2">
      <c r="A7"/>
      <c r="B7"/>
      <c r="C7"/>
      <c r="D7"/>
      <c r="E7"/>
      <c r="F7"/>
      <c r="G7"/>
      <c r="H7"/>
      <c r="I7"/>
      <c r="J7"/>
      <c r="K7"/>
      <c r="L7" t="s">
        <v>2</v>
      </c>
      <c r="M7"/>
      <c r="N7"/>
    </row>
    <row r="8" spans="1:14" customFormat="1" ht="24.75" customHeight="1" x14ac:dyDescent="0.25">
      <c r="D8" s="676" t="s">
        <v>3</v>
      </c>
      <c r="E8" s="676"/>
      <c r="F8" s="677"/>
      <c r="G8" s="677"/>
      <c r="H8" s="677"/>
      <c r="I8" s="677"/>
      <c r="J8" s="677"/>
      <c r="K8" s="677"/>
    </row>
    <row r="9" spans="1:14" customFormat="1" ht="24.75" customHeight="1" x14ac:dyDescent="0.2">
      <c r="J9" s="78"/>
      <c r="K9" s="78"/>
    </row>
    <row r="10" spans="1:14" customFormat="1" ht="24.75" customHeight="1" x14ac:dyDescent="0.2">
      <c r="J10" s="78"/>
      <c r="K10" s="78"/>
    </row>
    <row r="11" spans="1:14" customFormat="1" ht="24.75" customHeight="1" x14ac:dyDescent="0.25">
      <c r="E11" s="5"/>
      <c r="F11" s="79" t="s">
        <v>4</v>
      </c>
      <c r="G11" s="678" t="s">
        <v>5</v>
      </c>
      <c r="H11" s="678"/>
      <c r="I11" s="678"/>
      <c r="J11" s="78"/>
      <c r="K11" s="78"/>
    </row>
    <row r="12" spans="1:14" customFormat="1" ht="24.75" customHeight="1" x14ac:dyDescent="0.2">
      <c r="J12" s="78"/>
      <c r="K12" s="78"/>
    </row>
    <row r="13" spans="1:14" customFormat="1" ht="24.75" customHeight="1" x14ac:dyDescent="0.25">
      <c r="G13" s="673" t="s">
        <v>6</v>
      </c>
      <c r="H13" s="673"/>
      <c r="I13" s="672"/>
      <c r="J13" s="672"/>
      <c r="K13" s="672"/>
      <c r="L13" s="672"/>
      <c r="M13" s="672"/>
    </row>
    <row r="14" spans="1:14" customFormat="1" ht="24.75" customHeight="1" x14ac:dyDescent="0.25">
      <c r="G14" s="673" t="s">
        <v>7</v>
      </c>
      <c r="H14" s="673"/>
      <c r="I14" s="672"/>
      <c r="J14" s="672"/>
      <c r="K14" s="672"/>
      <c r="L14" s="672"/>
      <c r="M14" s="672"/>
    </row>
    <row r="15" spans="1:14" customFormat="1" ht="24.75" customHeight="1" x14ac:dyDescent="0.25">
      <c r="G15" s="673" t="s">
        <v>8</v>
      </c>
      <c r="H15" s="673"/>
      <c r="I15" s="672"/>
      <c r="J15" s="672"/>
      <c r="K15" s="672"/>
      <c r="L15" s="672"/>
      <c r="M15" s="672"/>
    </row>
    <row r="16" spans="1:14" customFormat="1" ht="24.75" customHeight="1" x14ac:dyDescent="0.25">
      <c r="G16" s="673" t="s">
        <v>9</v>
      </c>
      <c r="H16" s="673"/>
      <c r="I16" s="672"/>
      <c r="J16" s="672"/>
      <c r="K16" s="672"/>
      <c r="L16" s="672"/>
      <c r="M16" s="672"/>
    </row>
    <row r="17" spans="2:13" customFormat="1" ht="24.75" customHeight="1" x14ac:dyDescent="0.25">
      <c r="G17" s="671" t="s">
        <v>10</v>
      </c>
      <c r="H17" s="671"/>
      <c r="I17" s="672"/>
      <c r="J17" s="672"/>
      <c r="K17" s="672"/>
      <c r="L17" s="672"/>
      <c r="M17" s="672"/>
    </row>
    <row r="18" spans="2:13" customFormat="1" ht="24.75" customHeight="1" x14ac:dyDescent="0.2"/>
    <row r="19" spans="2:13" customFormat="1" ht="24.75" customHeight="1" x14ac:dyDescent="0.2"/>
    <row r="20" spans="2:13" customFormat="1" ht="24.75" customHeight="1" x14ac:dyDescent="0.2">
      <c r="B20" s="3" t="s">
        <v>11</v>
      </c>
    </row>
  </sheetData>
  <mergeCells count="15">
    <mergeCell ref="G13:H13"/>
    <mergeCell ref="I13:M13"/>
    <mergeCell ref="A2:N2"/>
    <mergeCell ref="A4:N4"/>
    <mergeCell ref="D8:E8"/>
    <mergeCell ref="F8:K8"/>
    <mergeCell ref="G11:I11"/>
    <mergeCell ref="G17:H17"/>
    <mergeCell ref="I17:M17"/>
    <mergeCell ref="G14:H14"/>
    <mergeCell ref="I14:M14"/>
    <mergeCell ref="G15:H15"/>
    <mergeCell ref="I15:M15"/>
    <mergeCell ref="G16:H16"/>
    <mergeCell ref="I16:M16"/>
  </mergeCells>
  <phoneticPr fontId="5"/>
  <pageMargins left="0.78700000000000003" right="0.78700000000000003" top="0.98399999999999999" bottom="0.98399999999999999" header="0.51200000000000001" footer="0.51200000000000001"/>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1"/>
  <sheetViews>
    <sheetView view="pageBreakPreview" zoomScaleNormal="100" zoomScaleSheetLayoutView="100" workbookViewId="0"/>
  </sheetViews>
  <sheetFormatPr defaultColWidth="9" defaultRowHeight="13" x14ac:dyDescent="0.2"/>
  <cols>
    <col min="1" max="1" width="3.54296875" style="48" customWidth="1"/>
    <col min="2" max="2" width="3.08984375" style="48" customWidth="1"/>
    <col min="3" max="5" width="3.54296875" style="48" customWidth="1"/>
    <col min="6" max="6" width="18.453125" style="48" customWidth="1"/>
    <col min="7" max="8" width="23.54296875" style="48" customWidth="1"/>
    <col min="9" max="9" width="8.08984375" style="48" customWidth="1"/>
    <col min="10" max="13" width="13.08984375" style="48" customWidth="1"/>
    <col min="14" max="14" width="10.54296875" style="48" customWidth="1"/>
    <col min="15" max="16384" width="9" style="48"/>
  </cols>
  <sheetData>
    <row r="1" spans="1:10" ht="15" customHeight="1" x14ac:dyDescent="0.2">
      <c r="A1" s="48" t="s">
        <v>281</v>
      </c>
    </row>
    <row r="2" spans="1:10" ht="15" customHeight="1" x14ac:dyDescent="0.2"/>
    <row r="3" spans="1:10" ht="15" customHeight="1" x14ac:dyDescent="0.2">
      <c r="B3" s="48" t="s">
        <v>282</v>
      </c>
    </row>
    <row r="4" spans="1:10" ht="9" customHeight="1" x14ac:dyDescent="0.2"/>
    <row r="5" spans="1:10" ht="21" customHeight="1" x14ac:dyDescent="0.2">
      <c r="C5" s="48" t="s">
        <v>283</v>
      </c>
      <c r="H5" s="49" t="s">
        <v>284</v>
      </c>
    </row>
    <row r="6" spans="1:10" ht="15" customHeight="1" x14ac:dyDescent="0.2"/>
    <row r="7" spans="1:10" ht="15" customHeight="1" x14ac:dyDescent="0.2">
      <c r="D7" s="48" t="s">
        <v>285</v>
      </c>
      <c r="H7" s="50" t="s">
        <v>286</v>
      </c>
      <c r="J7" s="48" t="s">
        <v>287</v>
      </c>
    </row>
    <row r="8" spans="1:10" ht="15" customHeight="1" x14ac:dyDescent="0.2">
      <c r="D8" s="51"/>
      <c r="E8" s="52"/>
      <c r="F8" s="53"/>
      <c r="G8" s="54" t="s">
        <v>288</v>
      </c>
      <c r="H8" s="54" t="s">
        <v>289</v>
      </c>
    </row>
    <row r="9" spans="1:10" ht="27" customHeight="1" x14ac:dyDescent="0.2">
      <c r="D9" s="1005" t="s">
        <v>290</v>
      </c>
      <c r="E9" s="1006"/>
      <c r="F9" s="1007"/>
      <c r="G9" s="647"/>
      <c r="H9" s="648"/>
    </row>
    <row r="10" spans="1:10" ht="27" customHeight="1" x14ac:dyDescent="0.2">
      <c r="D10" s="1005" t="s">
        <v>291</v>
      </c>
      <c r="E10" s="1006"/>
      <c r="F10" s="1007"/>
      <c r="G10" s="647"/>
      <c r="H10" s="648"/>
    </row>
    <row r="11" spans="1:10" ht="27" customHeight="1" x14ac:dyDescent="0.2">
      <c r="D11" s="1005" t="s">
        <v>292</v>
      </c>
      <c r="E11" s="1006"/>
      <c r="F11" s="1007"/>
      <c r="G11" s="647"/>
      <c r="H11" s="648"/>
    </row>
    <row r="12" spans="1:10" ht="15" customHeight="1" x14ac:dyDescent="0.2"/>
    <row r="13" spans="1:10" ht="15" customHeight="1" x14ac:dyDescent="0.2">
      <c r="B13" s="48" t="s">
        <v>293</v>
      </c>
    </row>
    <row r="14" spans="1:10" ht="9" customHeight="1" x14ac:dyDescent="0.2"/>
    <row r="15" spans="1:10" ht="21" customHeight="1" x14ac:dyDescent="0.2">
      <c r="C15" s="48" t="s">
        <v>294</v>
      </c>
      <c r="H15" s="49" t="s">
        <v>284</v>
      </c>
    </row>
    <row r="16" spans="1:10" ht="15" customHeight="1" x14ac:dyDescent="0.2"/>
    <row r="17" spans="2:14" ht="15" customHeight="1" x14ac:dyDescent="0.2">
      <c r="D17" s="48" t="s">
        <v>295</v>
      </c>
      <c r="J17" s="48" t="s">
        <v>296</v>
      </c>
    </row>
    <row r="18" spans="2:14" ht="15" customHeight="1" x14ac:dyDescent="0.2">
      <c r="D18" s="51"/>
      <c r="E18" s="52"/>
      <c r="F18" s="53"/>
      <c r="G18" s="54" t="s">
        <v>297</v>
      </c>
    </row>
    <row r="19" spans="2:14" ht="30" customHeight="1" x14ac:dyDescent="0.2">
      <c r="D19" s="1008" t="s">
        <v>298</v>
      </c>
      <c r="E19" s="1009"/>
      <c r="F19" s="54" t="s">
        <v>299</v>
      </c>
      <c r="G19" s="648"/>
    </row>
    <row r="20" spans="2:14" ht="30" customHeight="1" x14ac:dyDescent="0.2">
      <c r="D20" s="1010"/>
      <c r="E20" s="1011"/>
      <c r="F20" s="54" t="s">
        <v>300</v>
      </c>
      <c r="G20" s="648"/>
    </row>
    <row r="21" spans="2:14" ht="30" customHeight="1" x14ac:dyDescent="0.2">
      <c r="D21" s="1008" t="s">
        <v>301</v>
      </c>
      <c r="E21" s="1009"/>
      <c r="F21" s="54" t="s">
        <v>299</v>
      </c>
      <c r="G21" s="648"/>
    </row>
    <row r="22" spans="2:14" ht="30" customHeight="1" x14ac:dyDescent="0.2">
      <c r="D22" s="1010"/>
      <c r="E22" s="1011"/>
      <c r="F22" s="54" t="s">
        <v>300</v>
      </c>
      <c r="G22" s="648"/>
    </row>
    <row r="23" spans="2:14" ht="15" customHeight="1" x14ac:dyDescent="0.2"/>
    <row r="24" spans="2:14" ht="30" customHeight="1" x14ac:dyDescent="0.2">
      <c r="C24" s="1005" t="s">
        <v>302</v>
      </c>
      <c r="D24" s="1012"/>
      <c r="E24" s="1012"/>
      <c r="F24" s="1013"/>
      <c r="G24" s="649"/>
      <c r="H24" s="1014" t="s">
        <v>303</v>
      </c>
      <c r="I24" s="1015"/>
      <c r="J24" s="1015"/>
      <c r="K24" s="1015"/>
      <c r="L24" s="1015"/>
      <c r="M24" s="1015"/>
    </row>
    <row r="25" spans="2:14" ht="15" customHeight="1" x14ac:dyDescent="0.2">
      <c r="C25" s="1016" t="s">
        <v>304</v>
      </c>
      <c r="D25" s="1016"/>
      <c r="E25" s="1016"/>
      <c r="F25" s="1016"/>
      <c r="G25" s="1017"/>
      <c r="H25" s="1018" t="s">
        <v>305</v>
      </c>
      <c r="I25" s="1019"/>
      <c r="J25" s="1019"/>
      <c r="K25" s="1019"/>
      <c r="L25" s="1019"/>
      <c r="M25" s="1019"/>
      <c r="N25" s="1019"/>
    </row>
    <row r="26" spans="2:14" ht="15" customHeight="1" x14ac:dyDescent="0.2">
      <c r="C26" s="1016"/>
      <c r="D26" s="1016"/>
      <c r="E26" s="1016"/>
      <c r="F26" s="1016"/>
      <c r="G26" s="1017"/>
      <c r="H26" s="1018" t="s">
        <v>306</v>
      </c>
      <c r="I26" s="1019"/>
      <c r="J26" s="1019"/>
      <c r="K26" s="1019"/>
      <c r="L26" s="1019"/>
      <c r="M26" s="1019"/>
      <c r="N26" s="1019"/>
    </row>
    <row r="27" spans="2:14" ht="15" customHeight="1" x14ac:dyDescent="0.2"/>
    <row r="28" spans="2:14" ht="15" customHeight="1" x14ac:dyDescent="0.2">
      <c r="B28" s="48" t="s">
        <v>307</v>
      </c>
    </row>
    <row r="29" spans="2:14" ht="9" customHeight="1" x14ac:dyDescent="0.2"/>
    <row r="30" spans="2:14" ht="21" customHeight="1" x14ac:dyDescent="0.2">
      <c r="C30" s="48" t="s">
        <v>308</v>
      </c>
      <c r="H30" s="49" t="s">
        <v>284</v>
      </c>
    </row>
    <row r="31" spans="2:14" ht="15" customHeight="1" x14ac:dyDescent="0.2"/>
    <row r="32" spans="2: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sheetData>
  <mergeCells count="11">
    <mergeCell ref="C24:F24"/>
    <mergeCell ref="H24:M24"/>
    <mergeCell ref="C25:F26"/>
    <mergeCell ref="G25:G26"/>
    <mergeCell ref="H25:N25"/>
    <mergeCell ref="H26:N26"/>
    <mergeCell ref="D9:F9"/>
    <mergeCell ref="D10:F10"/>
    <mergeCell ref="D11:F11"/>
    <mergeCell ref="D19:E20"/>
    <mergeCell ref="D21:E22"/>
  </mergeCells>
  <phoneticPr fontId="5"/>
  <pageMargins left="0.39370078740157483" right="0.39370078740157483" top="0.78740157480314965" bottom="0.39370078740157483" header="0.31496062992125984" footer="0.31496062992125984"/>
  <pageSetup paperSize="9" scale="91"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90"/>
  <sheetViews>
    <sheetView view="pageBreakPreview" zoomScaleNormal="100" zoomScaleSheetLayoutView="100" workbookViewId="0">
      <selection activeCell="H1" sqref="H1"/>
    </sheetView>
  </sheetViews>
  <sheetFormatPr defaultColWidth="9" defaultRowHeight="13" x14ac:dyDescent="0.2"/>
  <cols>
    <col min="1" max="1" width="2.54296875" style="111" customWidth="1"/>
    <col min="2" max="3" width="2.54296875" style="112" customWidth="1"/>
    <col min="4" max="4" width="7.54296875" style="112" customWidth="1"/>
    <col min="5" max="5" width="2.54296875" style="111" customWidth="1"/>
    <col min="6" max="7" width="2.54296875" style="112" customWidth="1"/>
    <col min="8" max="8" width="41.54296875" style="112" customWidth="1"/>
    <col min="9" max="9" width="12.54296875" style="114" customWidth="1"/>
    <col min="10" max="12" width="2.54296875" style="111" customWidth="1"/>
    <col min="13" max="13" width="11.54296875" style="114" customWidth="1"/>
    <col min="14" max="16384" width="9" style="112"/>
  </cols>
  <sheetData>
    <row r="1" spans="1:13" ht="13.5" customHeight="1" x14ac:dyDescent="0.2">
      <c r="F1" s="113"/>
      <c r="H1" s="428" t="s">
        <v>309</v>
      </c>
    </row>
    <row r="2" spans="1:13" ht="13.5" thickBot="1" x14ac:dyDescent="0.25"/>
    <row r="3" spans="1:13" ht="18" customHeight="1" x14ac:dyDescent="0.2">
      <c r="D3" s="1046" t="s">
        <v>310</v>
      </c>
      <c r="E3" s="1047"/>
      <c r="F3" s="1047"/>
      <c r="G3" s="1047"/>
      <c r="H3" s="1048"/>
      <c r="I3" s="1049"/>
      <c r="J3" s="1049"/>
      <c r="K3" s="1049"/>
      <c r="L3" s="1050"/>
    </row>
    <row r="4" spans="1:13" ht="18" customHeight="1" x14ac:dyDescent="0.2">
      <c r="D4" s="1051" t="s">
        <v>311</v>
      </c>
      <c r="E4" s="1052"/>
      <c r="F4" s="1052"/>
      <c r="G4" s="1052"/>
      <c r="H4" s="1053"/>
      <c r="I4" s="1054"/>
      <c r="J4" s="1054"/>
      <c r="K4" s="1054"/>
      <c r="L4" s="1055"/>
    </row>
    <row r="5" spans="1:13" ht="18" customHeight="1" x14ac:dyDescent="0.2">
      <c r="D5" s="1051" t="s">
        <v>312</v>
      </c>
      <c r="E5" s="1052"/>
      <c r="F5" s="1052"/>
      <c r="G5" s="1052"/>
      <c r="H5" s="1053"/>
      <c r="I5" s="1054"/>
      <c r="J5" s="1054"/>
      <c r="K5" s="1054"/>
      <c r="L5" s="1055"/>
    </row>
    <row r="6" spans="1:13" ht="18" customHeight="1" x14ac:dyDescent="0.2">
      <c r="D6" s="1051" t="s">
        <v>313</v>
      </c>
      <c r="E6" s="1052"/>
      <c r="F6" s="1052"/>
      <c r="G6" s="1052"/>
      <c r="H6" s="1053"/>
      <c r="I6" s="1054"/>
      <c r="J6" s="1054"/>
      <c r="K6" s="1054"/>
      <c r="L6" s="1055"/>
    </row>
    <row r="7" spans="1:13" ht="18" customHeight="1" x14ac:dyDescent="0.2">
      <c r="D7" s="1051" t="s">
        <v>314</v>
      </c>
      <c r="E7" s="1052"/>
      <c r="F7" s="1052"/>
      <c r="G7" s="1052"/>
      <c r="H7" s="1053"/>
      <c r="I7" s="1054"/>
      <c r="J7" s="1054"/>
      <c r="K7" s="1054"/>
      <c r="L7" s="1055"/>
    </row>
    <row r="8" spans="1:13" ht="18" customHeight="1" thickBot="1" x14ac:dyDescent="0.25">
      <c r="D8" s="1056" t="s">
        <v>315</v>
      </c>
      <c r="E8" s="1057"/>
      <c r="F8" s="1057"/>
      <c r="G8" s="1057"/>
      <c r="H8" s="1058"/>
      <c r="I8" s="1059"/>
      <c r="J8" s="1059"/>
      <c r="K8" s="1059"/>
      <c r="L8" s="1060"/>
    </row>
    <row r="10" spans="1:13" ht="9" customHeight="1" x14ac:dyDescent="0.2">
      <c r="A10" s="1061" t="s">
        <v>316</v>
      </c>
      <c r="B10" s="1062"/>
      <c r="C10" s="1062"/>
      <c r="D10" s="1063"/>
      <c r="E10" s="1061" t="s">
        <v>317</v>
      </c>
      <c r="F10" s="1062"/>
      <c r="G10" s="1062"/>
      <c r="H10" s="1063"/>
      <c r="I10" s="1067" t="s">
        <v>318</v>
      </c>
      <c r="J10" s="1069" t="s">
        <v>319</v>
      </c>
      <c r="K10" s="1070"/>
      <c r="L10" s="1071"/>
      <c r="M10" s="1067" t="s">
        <v>320</v>
      </c>
    </row>
    <row r="11" spans="1:13" ht="18" customHeight="1" x14ac:dyDescent="0.2">
      <c r="A11" s="1064"/>
      <c r="B11" s="1065"/>
      <c r="C11" s="1065"/>
      <c r="D11" s="1066"/>
      <c r="E11" s="1064"/>
      <c r="F11" s="1065"/>
      <c r="G11" s="1065"/>
      <c r="H11" s="1066"/>
      <c r="I11" s="1068"/>
      <c r="J11" s="115" t="s">
        <v>321</v>
      </c>
      <c r="K11" s="116" t="s">
        <v>322</v>
      </c>
      <c r="L11" s="117" t="s">
        <v>323</v>
      </c>
      <c r="M11" s="1068"/>
    </row>
    <row r="12" spans="1:13" x14ac:dyDescent="0.2">
      <c r="A12" s="118" t="s">
        <v>324</v>
      </c>
      <c r="B12" s="119"/>
      <c r="C12" s="119"/>
      <c r="D12" s="119"/>
      <c r="E12" s="120"/>
      <c r="F12" s="121"/>
      <c r="G12" s="121"/>
      <c r="H12" s="121"/>
      <c r="I12" s="122"/>
      <c r="J12" s="123"/>
      <c r="K12" s="123"/>
      <c r="L12" s="123"/>
      <c r="M12" s="124"/>
    </row>
    <row r="13" spans="1:13" ht="13.5" customHeight="1" x14ac:dyDescent="0.2">
      <c r="A13" s="1072" t="s">
        <v>325</v>
      </c>
      <c r="B13" s="1073"/>
      <c r="C13" s="1073"/>
      <c r="D13" s="1074"/>
      <c r="E13" s="1040" t="s">
        <v>326</v>
      </c>
      <c r="F13" s="1041"/>
      <c r="G13" s="1041"/>
      <c r="H13" s="1042"/>
      <c r="I13" s="1075" t="s">
        <v>327</v>
      </c>
      <c r="J13" s="125"/>
      <c r="K13" s="126"/>
      <c r="L13" s="127"/>
      <c r="M13" s="1075" t="s">
        <v>328</v>
      </c>
    </row>
    <row r="14" spans="1:13" ht="40.5" customHeight="1" x14ac:dyDescent="0.2">
      <c r="A14" s="1034"/>
      <c r="B14" s="1035"/>
      <c r="C14" s="1035"/>
      <c r="D14" s="1036"/>
      <c r="E14" s="1039" t="s">
        <v>329</v>
      </c>
      <c r="F14" s="1037"/>
      <c r="G14" s="1037"/>
      <c r="H14" s="1038"/>
      <c r="I14" s="1076"/>
      <c r="J14" s="135" t="s">
        <v>330</v>
      </c>
      <c r="K14" s="136" t="s">
        <v>330</v>
      </c>
      <c r="L14" s="137"/>
      <c r="M14" s="1076"/>
    </row>
    <row r="15" spans="1:13" ht="54" customHeight="1" x14ac:dyDescent="0.2">
      <c r="A15" s="1034"/>
      <c r="B15" s="1035"/>
      <c r="C15" s="1035"/>
      <c r="D15" s="1036"/>
      <c r="E15" s="131"/>
      <c r="F15" s="132" t="s">
        <v>331</v>
      </c>
      <c r="G15" s="1037" t="s">
        <v>332</v>
      </c>
      <c r="H15" s="1038"/>
      <c r="I15" s="134"/>
      <c r="J15" s="135"/>
      <c r="K15" s="136"/>
      <c r="L15" s="137"/>
      <c r="M15" s="1076"/>
    </row>
    <row r="16" spans="1:13" ht="13.5" customHeight="1" x14ac:dyDescent="0.2">
      <c r="A16" s="1034"/>
      <c r="B16" s="1035"/>
      <c r="C16" s="1035"/>
      <c r="D16" s="1036"/>
      <c r="E16" s="138"/>
      <c r="F16" s="139"/>
      <c r="G16" s="139"/>
      <c r="H16" s="140"/>
      <c r="I16" s="141"/>
      <c r="J16" s="142"/>
      <c r="K16" s="143"/>
      <c r="L16" s="144"/>
      <c r="M16" s="1076"/>
    </row>
    <row r="17" spans="1:13" ht="40.5" customHeight="1" x14ac:dyDescent="0.2">
      <c r="A17" s="1034"/>
      <c r="B17" s="1035"/>
      <c r="C17" s="1035"/>
      <c r="D17" s="1036"/>
      <c r="E17" s="1039" t="s">
        <v>333</v>
      </c>
      <c r="F17" s="1037"/>
      <c r="G17" s="1037"/>
      <c r="H17" s="1038"/>
      <c r="I17" s="134" t="s">
        <v>334</v>
      </c>
      <c r="J17" s="125" t="s">
        <v>330</v>
      </c>
      <c r="K17" s="126" t="s">
        <v>330</v>
      </c>
      <c r="L17" s="127"/>
      <c r="M17" s="134"/>
    </row>
    <row r="18" spans="1:13" ht="27.9" customHeight="1" x14ac:dyDescent="0.2">
      <c r="A18" s="1034"/>
      <c r="B18" s="1035"/>
      <c r="C18" s="1035"/>
      <c r="D18" s="1036"/>
      <c r="E18" s="131"/>
      <c r="F18" s="132" t="s">
        <v>331</v>
      </c>
      <c r="G18" s="1037" t="s">
        <v>335</v>
      </c>
      <c r="H18" s="1038"/>
      <c r="I18" s="134"/>
      <c r="J18" s="135"/>
      <c r="K18" s="136"/>
      <c r="L18" s="137"/>
      <c r="M18" s="134"/>
    </row>
    <row r="19" spans="1:13" ht="13.5" customHeight="1" x14ac:dyDescent="0.2">
      <c r="A19" s="1034"/>
      <c r="B19" s="1035"/>
      <c r="C19" s="1035"/>
      <c r="D19" s="1036"/>
      <c r="E19" s="138"/>
      <c r="F19" s="139"/>
      <c r="G19" s="139"/>
      <c r="H19" s="145"/>
      <c r="I19" s="141"/>
      <c r="J19" s="142"/>
      <c r="K19" s="143"/>
      <c r="L19" s="144"/>
      <c r="M19" s="141"/>
    </row>
    <row r="20" spans="1:13" ht="13.5" customHeight="1" x14ac:dyDescent="0.2">
      <c r="A20" s="1034"/>
      <c r="B20" s="1035"/>
      <c r="C20" s="1035"/>
      <c r="D20" s="1036"/>
      <c r="E20" s="1040" t="s">
        <v>336</v>
      </c>
      <c r="F20" s="1041"/>
      <c r="G20" s="1041"/>
      <c r="H20" s="1042"/>
      <c r="I20" s="134"/>
      <c r="J20" s="135"/>
      <c r="K20" s="136"/>
      <c r="L20" s="137"/>
      <c r="M20" s="134"/>
    </row>
    <row r="21" spans="1:13" ht="40.5" customHeight="1" x14ac:dyDescent="0.2">
      <c r="A21" s="1034"/>
      <c r="B21" s="1035"/>
      <c r="C21" s="1035"/>
      <c r="D21" s="1036"/>
      <c r="E21" s="1039" t="s">
        <v>337</v>
      </c>
      <c r="F21" s="1037"/>
      <c r="G21" s="1037"/>
      <c r="H21" s="1038"/>
      <c r="I21" s="134"/>
      <c r="J21" s="135" t="s">
        <v>330</v>
      </c>
      <c r="K21" s="136" t="s">
        <v>330</v>
      </c>
      <c r="L21" s="137"/>
      <c r="M21" s="134"/>
    </row>
    <row r="22" spans="1:13" ht="67.5" customHeight="1" x14ac:dyDescent="0.2">
      <c r="A22" s="128"/>
      <c r="B22" s="129"/>
      <c r="C22" s="129"/>
      <c r="D22" s="130"/>
      <c r="E22" s="131"/>
      <c r="F22" s="132" t="s">
        <v>331</v>
      </c>
      <c r="G22" s="1037" t="s">
        <v>338</v>
      </c>
      <c r="H22" s="1077"/>
      <c r="I22" s="134"/>
      <c r="J22" s="135"/>
      <c r="K22" s="136"/>
      <c r="L22" s="137"/>
      <c r="M22" s="134"/>
    </row>
    <row r="23" spans="1:13" ht="67.5" customHeight="1" x14ac:dyDescent="0.2">
      <c r="A23" s="128"/>
      <c r="B23" s="129"/>
      <c r="C23" s="129"/>
      <c r="D23" s="130"/>
      <c r="E23" s="131"/>
      <c r="F23" s="132" t="s">
        <v>331</v>
      </c>
      <c r="G23" s="1037" t="s">
        <v>339</v>
      </c>
      <c r="H23" s="1077"/>
      <c r="I23" s="134"/>
      <c r="J23" s="135"/>
      <c r="K23" s="136"/>
      <c r="L23" s="137"/>
      <c r="M23" s="146"/>
    </row>
    <row r="24" spans="1:13" ht="13.5" customHeight="1" x14ac:dyDescent="0.2">
      <c r="A24" s="128"/>
      <c r="B24" s="129"/>
      <c r="C24" s="129"/>
      <c r="D24" s="130"/>
      <c r="E24" s="161"/>
      <c r="F24" s="162"/>
      <c r="G24" s="162"/>
      <c r="H24" s="163"/>
      <c r="I24" s="164"/>
      <c r="J24" s="165"/>
      <c r="K24" s="166"/>
      <c r="L24" s="167"/>
      <c r="M24" s="164"/>
    </row>
    <row r="25" spans="1:13" ht="13.5" customHeight="1" x14ac:dyDescent="0.2">
      <c r="A25" s="1034"/>
      <c r="B25" s="1035"/>
      <c r="C25" s="1035"/>
      <c r="D25" s="1036"/>
      <c r="E25" s="1039" t="s">
        <v>340</v>
      </c>
      <c r="F25" s="1037"/>
      <c r="G25" s="1037"/>
      <c r="H25" s="1038"/>
      <c r="I25" s="134"/>
      <c r="J25" s="135"/>
      <c r="K25" s="136"/>
      <c r="L25" s="137"/>
      <c r="M25" s="134"/>
    </row>
    <row r="26" spans="1:13" ht="40.5" customHeight="1" x14ac:dyDescent="0.2">
      <c r="A26" s="1034"/>
      <c r="B26" s="1035"/>
      <c r="C26" s="1035"/>
      <c r="D26" s="1036"/>
      <c r="E26" s="1039" t="s">
        <v>341</v>
      </c>
      <c r="F26" s="1037"/>
      <c r="G26" s="1037"/>
      <c r="H26" s="1038"/>
      <c r="I26" s="134"/>
      <c r="J26" s="135" t="s">
        <v>330</v>
      </c>
      <c r="K26" s="136" t="s">
        <v>330</v>
      </c>
      <c r="L26" s="137"/>
      <c r="M26" s="134"/>
    </row>
    <row r="27" spans="1:13" ht="13.5" customHeight="1" x14ac:dyDescent="0.2">
      <c r="A27" s="1034"/>
      <c r="B27" s="1035"/>
      <c r="C27" s="1035"/>
      <c r="D27" s="1036"/>
      <c r="E27" s="131"/>
      <c r="F27" s="132" t="s">
        <v>331</v>
      </c>
      <c r="G27" s="1037" t="s">
        <v>342</v>
      </c>
      <c r="H27" s="1038"/>
      <c r="I27" s="134"/>
      <c r="J27" s="135"/>
      <c r="K27" s="136"/>
      <c r="L27" s="137"/>
      <c r="M27" s="134"/>
    </row>
    <row r="28" spans="1:13" ht="40.5" customHeight="1" x14ac:dyDescent="0.2">
      <c r="A28" s="1034"/>
      <c r="B28" s="1035"/>
      <c r="C28" s="1035"/>
      <c r="D28" s="1036"/>
      <c r="E28" s="131"/>
      <c r="F28" s="132" t="s">
        <v>331</v>
      </c>
      <c r="G28" s="1037" t="s">
        <v>343</v>
      </c>
      <c r="H28" s="1038"/>
      <c r="I28" s="134"/>
      <c r="J28" s="135"/>
      <c r="K28" s="136"/>
      <c r="L28" s="137"/>
      <c r="M28" s="134"/>
    </row>
    <row r="29" spans="1:13" ht="40.5" customHeight="1" x14ac:dyDescent="0.2">
      <c r="A29" s="1034"/>
      <c r="B29" s="1035"/>
      <c r="C29" s="1035"/>
      <c r="D29" s="1036"/>
      <c r="E29" s="131"/>
      <c r="F29" s="132"/>
      <c r="G29" s="1037" t="s">
        <v>344</v>
      </c>
      <c r="H29" s="1038"/>
      <c r="I29" s="134"/>
      <c r="J29" s="135"/>
      <c r="K29" s="136"/>
      <c r="L29" s="137"/>
      <c r="M29" s="134"/>
    </row>
    <row r="30" spans="1:13" ht="13.5" customHeight="1" x14ac:dyDescent="0.2">
      <c r="A30" s="128"/>
      <c r="B30" s="129"/>
      <c r="C30" s="129"/>
      <c r="D30" s="130"/>
      <c r="E30" s="154"/>
      <c r="F30" s="155"/>
      <c r="G30" s="155"/>
      <c r="H30" s="156"/>
      <c r="I30" s="157"/>
      <c r="J30" s="158"/>
      <c r="K30" s="159"/>
      <c r="L30" s="160"/>
      <c r="M30" s="157"/>
    </row>
    <row r="31" spans="1:13" ht="13.5" customHeight="1" x14ac:dyDescent="0.2">
      <c r="A31" s="128"/>
      <c r="B31" s="129"/>
      <c r="C31" s="129"/>
      <c r="D31" s="130"/>
      <c r="E31" s="154"/>
      <c r="F31" s="155"/>
      <c r="G31" s="1078" t="s">
        <v>345</v>
      </c>
      <c r="H31" s="1079"/>
      <c r="I31" s="157"/>
      <c r="J31" s="158"/>
      <c r="K31" s="159"/>
      <c r="L31" s="160"/>
      <c r="M31" s="157"/>
    </row>
    <row r="32" spans="1:13" ht="13.5" customHeight="1" x14ac:dyDescent="0.2">
      <c r="A32" s="128"/>
      <c r="B32" s="129"/>
      <c r="C32" s="129"/>
      <c r="D32" s="130"/>
      <c r="E32" s="154"/>
      <c r="F32" s="155"/>
      <c r="G32" s="1078" t="s">
        <v>346</v>
      </c>
      <c r="H32" s="1079"/>
      <c r="I32" s="157"/>
      <c r="J32" s="158"/>
      <c r="K32" s="159"/>
      <c r="L32" s="160"/>
      <c r="M32" s="157"/>
    </row>
    <row r="33" spans="1:13" ht="13.5" customHeight="1" x14ac:dyDescent="0.2">
      <c r="A33" s="128"/>
      <c r="B33" s="129"/>
      <c r="C33" s="129"/>
      <c r="D33" s="130"/>
      <c r="E33" s="154"/>
      <c r="F33" s="155"/>
      <c r="G33" s="1078" t="s">
        <v>347</v>
      </c>
      <c r="H33" s="1079"/>
      <c r="I33" s="157"/>
      <c r="J33" s="158"/>
      <c r="K33" s="159"/>
      <c r="L33" s="160"/>
      <c r="M33" s="157"/>
    </row>
    <row r="34" spans="1:13" ht="13.5" customHeight="1" x14ac:dyDescent="0.2">
      <c r="A34" s="128"/>
      <c r="B34" s="129"/>
      <c r="C34" s="129"/>
      <c r="D34" s="130"/>
      <c r="E34" s="154"/>
      <c r="F34" s="155"/>
      <c r="G34" s="1078" t="s">
        <v>348</v>
      </c>
      <c r="H34" s="1079"/>
      <c r="I34" s="157"/>
      <c r="J34" s="158"/>
      <c r="K34" s="159"/>
      <c r="L34" s="160"/>
      <c r="M34" s="157"/>
    </row>
    <row r="35" spans="1:13" ht="13.5" customHeight="1" x14ac:dyDescent="0.2">
      <c r="A35" s="128"/>
      <c r="B35" s="129"/>
      <c r="C35" s="129"/>
      <c r="D35" s="130"/>
      <c r="E35" s="161"/>
      <c r="F35" s="162"/>
      <c r="G35" s="162"/>
      <c r="H35" s="163"/>
      <c r="I35" s="164"/>
      <c r="J35" s="165"/>
      <c r="K35" s="166"/>
      <c r="L35" s="167"/>
      <c r="M35" s="164"/>
    </row>
    <row r="36" spans="1:13" ht="13.5" customHeight="1" x14ac:dyDescent="0.2">
      <c r="A36" s="1080"/>
      <c r="B36" s="1081"/>
      <c r="C36" s="1081"/>
      <c r="D36" s="1082"/>
      <c r="E36" s="1039" t="s">
        <v>349</v>
      </c>
      <c r="F36" s="1037"/>
      <c r="G36" s="1037"/>
      <c r="H36" s="1038"/>
      <c r="I36" s="134"/>
      <c r="J36" s="135"/>
      <c r="K36" s="136"/>
      <c r="L36" s="137"/>
      <c r="M36" s="134"/>
    </row>
    <row r="37" spans="1:13" ht="13.5" customHeight="1" x14ac:dyDescent="0.2">
      <c r="A37" s="1034"/>
      <c r="B37" s="1035"/>
      <c r="C37" s="1035"/>
      <c r="D37" s="1036"/>
      <c r="E37" s="1039" t="s">
        <v>350</v>
      </c>
      <c r="F37" s="1037"/>
      <c r="G37" s="1037"/>
      <c r="H37" s="1038"/>
      <c r="I37" s="134"/>
      <c r="J37" s="135" t="s">
        <v>330</v>
      </c>
      <c r="K37" s="136" t="s">
        <v>330</v>
      </c>
      <c r="L37" s="137"/>
      <c r="M37" s="134"/>
    </row>
    <row r="38" spans="1:13" ht="40.5" customHeight="1" x14ac:dyDescent="0.2">
      <c r="A38" s="1034"/>
      <c r="B38" s="1035"/>
      <c r="C38" s="1035"/>
      <c r="D38" s="1036"/>
      <c r="E38" s="131"/>
      <c r="F38" s="132" t="s">
        <v>331</v>
      </c>
      <c r="G38" s="1037" t="s">
        <v>351</v>
      </c>
      <c r="H38" s="1038"/>
      <c r="I38" s="134"/>
      <c r="J38" s="135"/>
      <c r="K38" s="136"/>
      <c r="L38" s="137"/>
      <c r="M38" s="134"/>
    </row>
    <row r="39" spans="1:13" ht="13.5" customHeight="1" x14ac:dyDescent="0.2">
      <c r="A39" s="1034"/>
      <c r="B39" s="1035"/>
      <c r="C39" s="1035"/>
      <c r="D39" s="1036"/>
      <c r="E39" s="138"/>
      <c r="F39" s="139"/>
      <c r="G39" s="139"/>
      <c r="H39" s="140"/>
      <c r="I39" s="141"/>
      <c r="J39" s="142"/>
      <c r="K39" s="143"/>
      <c r="L39" s="144"/>
      <c r="M39" s="141"/>
    </row>
    <row r="40" spans="1:13" ht="27" customHeight="1" x14ac:dyDescent="0.2">
      <c r="A40" s="1034"/>
      <c r="B40" s="1035"/>
      <c r="C40" s="1035"/>
      <c r="D40" s="1036"/>
      <c r="E40" s="1040" t="s">
        <v>352</v>
      </c>
      <c r="F40" s="1041"/>
      <c r="G40" s="1041"/>
      <c r="H40" s="1042"/>
      <c r="I40" s="134"/>
      <c r="J40" s="125" t="s">
        <v>330</v>
      </c>
      <c r="K40" s="126" t="s">
        <v>330</v>
      </c>
      <c r="L40" s="127"/>
      <c r="M40" s="134"/>
    </row>
    <row r="41" spans="1:13" ht="67.5" customHeight="1" x14ac:dyDescent="0.2">
      <c r="A41" s="1034"/>
      <c r="B41" s="1035"/>
      <c r="C41" s="1035"/>
      <c r="D41" s="1036"/>
      <c r="E41" s="131"/>
      <c r="F41" s="132" t="s">
        <v>331</v>
      </c>
      <c r="G41" s="1037" t="s">
        <v>353</v>
      </c>
      <c r="H41" s="1038"/>
      <c r="I41" s="134"/>
      <c r="J41" s="135"/>
      <c r="K41" s="136"/>
      <c r="L41" s="137"/>
      <c r="M41" s="134"/>
    </row>
    <row r="42" spans="1:13" ht="13.5" customHeight="1" x14ac:dyDescent="0.2">
      <c r="A42" s="1034"/>
      <c r="B42" s="1035"/>
      <c r="C42" s="1035"/>
      <c r="D42" s="1036"/>
      <c r="E42" s="138"/>
      <c r="F42" s="139"/>
      <c r="G42" s="139"/>
      <c r="H42" s="140"/>
      <c r="I42" s="141"/>
      <c r="J42" s="142"/>
      <c r="K42" s="143"/>
      <c r="L42" s="144"/>
      <c r="M42" s="141"/>
    </row>
    <row r="43" spans="1:13" ht="27" customHeight="1" x14ac:dyDescent="0.2">
      <c r="A43" s="1034"/>
      <c r="B43" s="1035"/>
      <c r="C43" s="1035"/>
      <c r="D43" s="1036"/>
      <c r="E43" s="1040" t="s">
        <v>354</v>
      </c>
      <c r="F43" s="1041"/>
      <c r="G43" s="1041"/>
      <c r="H43" s="1042"/>
      <c r="I43" s="134"/>
      <c r="J43" s="125" t="s">
        <v>330</v>
      </c>
      <c r="K43" s="126" t="s">
        <v>330</v>
      </c>
      <c r="L43" s="127"/>
      <c r="M43" s="134"/>
    </row>
    <row r="44" spans="1:13" ht="13.5" customHeight="1" x14ac:dyDescent="0.2">
      <c r="A44" s="1034"/>
      <c r="B44" s="1035"/>
      <c r="C44" s="1035"/>
      <c r="D44" s="1036"/>
      <c r="E44" s="138"/>
      <c r="F44" s="139"/>
      <c r="G44" s="139"/>
      <c r="H44" s="140"/>
      <c r="I44" s="141"/>
      <c r="J44" s="142"/>
      <c r="K44" s="143"/>
      <c r="L44" s="144"/>
      <c r="M44" s="141"/>
    </row>
    <row r="45" spans="1:13" ht="13.5" customHeight="1" x14ac:dyDescent="0.2">
      <c r="A45" s="1072" t="s">
        <v>355</v>
      </c>
      <c r="B45" s="1073"/>
      <c r="C45" s="1073"/>
      <c r="D45" s="1074"/>
      <c r="E45" s="1039" t="s">
        <v>356</v>
      </c>
      <c r="F45" s="1037"/>
      <c r="G45" s="1037"/>
      <c r="H45" s="1038"/>
      <c r="I45" s="134" t="s">
        <v>357</v>
      </c>
      <c r="J45" s="135" t="s">
        <v>330</v>
      </c>
      <c r="K45" s="136" t="s">
        <v>330</v>
      </c>
      <c r="L45" s="137"/>
      <c r="M45" s="134"/>
    </row>
    <row r="46" spans="1:13" ht="13.5" customHeight="1" x14ac:dyDescent="0.2">
      <c r="A46" s="1034"/>
      <c r="B46" s="1035"/>
      <c r="C46" s="1035"/>
      <c r="D46" s="1036"/>
      <c r="E46" s="138"/>
      <c r="F46" s="139"/>
      <c r="G46" s="139"/>
      <c r="H46" s="140"/>
      <c r="I46" s="141"/>
      <c r="J46" s="142"/>
      <c r="K46" s="143"/>
      <c r="L46" s="144"/>
      <c r="M46" s="141"/>
    </row>
    <row r="47" spans="1:13" ht="27" customHeight="1" x14ac:dyDescent="0.2">
      <c r="A47" s="169"/>
      <c r="B47" s="170"/>
      <c r="C47" s="170"/>
      <c r="D47" s="171"/>
      <c r="E47" s="1083" t="s">
        <v>358</v>
      </c>
      <c r="F47" s="1084"/>
      <c r="G47" s="1084"/>
      <c r="H47" s="1085"/>
      <c r="I47" s="157"/>
      <c r="J47" s="125" t="s">
        <v>330</v>
      </c>
      <c r="K47" s="126" t="s">
        <v>330</v>
      </c>
      <c r="L47" s="127"/>
      <c r="M47" s="1086" t="s">
        <v>359</v>
      </c>
    </row>
    <row r="48" spans="1:13" ht="13.5" customHeight="1" x14ac:dyDescent="0.2">
      <c r="A48" s="1034"/>
      <c r="B48" s="1035"/>
      <c r="C48" s="1035"/>
      <c r="D48" s="1036"/>
      <c r="E48" s="172"/>
      <c r="F48" s="132" t="s">
        <v>360</v>
      </c>
      <c r="G48" s="1037" t="s">
        <v>361</v>
      </c>
      <c r="H48" s="1038"/>
      <c r="I48" s="134"/>
      <c r="J48" s="135"/>
      <c r="K48" s="136"/>
      <c r="L48" s="137"/>
      <c r="M48" s="1087"/>
    </row>
    <row r="49" spans="1:13" ht="27" customHeight="1" x14ac:dyDescent="0.2">
      <c r="A49" s="1034"/>
      <c r="B49" s="1035"/>
      <c r="C49" s="1035"/>
      <c r="D49" s="1036"/>
      <c r="E49" s="131"/>
      <c r="F49" s="132" t="s">
        <v>360</v>
      </c>
      <c r="G49" s="1037" t="s">
        <v>362</v>
      </c>
      <c r="H49" s="1038"/>
      <c r="I49" s="134"/>
      <c r="J49" s="135"/>
      <c r="K49" s="136"/>
      <c r="L49" s="137"/>
      <c r="M49" s="1087"/>
    </row>
    <row r="50" spans="1:13" ht="13.5" customHeight="1" x14ac:dyDescent="0.2">
      <c r="A50" s="1034"/>
      <c r="B50" s="1035"/>
      <c r="C50" s="1035"/>
      <c r="D50" s="1036"/>
      <c r="E50" s="131"/>
      <c r="F50" s="132"/>
      <c r="G50" s="1037" t="s">
        <v>363</v>
      </c>
      <c r="H50" s="1038"/>
      <c r="I50" s="134"/>
      <c r="J50" s="135"/>
      <c r="K50" s="136"/>
      <c r="L50" s="137"/>
      <c r="M50" s="134"/>
    </row>
    <row r="51" spans="1:13" ht="40.5" customHeight="1" x14ac:dyDescent="0.2">
      <c r="A51" s="1034"/>
      <c r="B51" s="1035"/>
      <c r="C51" s="1035"/>
      <c r="D51" s="1036"/>
      <c r="E51" s="131"/>
      <c r="F51" s="132" t="s">
        <v>360</v>
      </c>
      <c r="G51" s="1037" t="s">
        <v>364</v>
      </c>
      <c r="H51" s="1038"/>
      <c r="I51" s="134"/>
      <c r="J51" s="135"/>
      <c r="K51" s="136"/>
      <c r="L51" s="137"/>
      <c r="M51" s="134"/>
    </row>
    <row r="52" spans="1:13" ht="13.5" customHeight="1" x14ac:dyDescent="0.2">
      <c r="A52" s="1034"/>
      <c r="B52" s="1035"/>
      <c r="C52" s="1035"/>
      <c r="D52" s="1036"/>
      <c r="E52" s="131"/>
      <c r="F52" s="132"/>
      <c r="G52" s="132"/>
      <c r="H52" s="133" t="s">
        <v>365</v>
      </c>
      <c r="I52" s="134"/>
      <c r="J52" s="135"/>
      <c r="K52" s="136"/>
      <c r="L52" s="137"/>
      <c r="M52" s="134"/>
    </row>
    <row r="53" spans="1:13" ht="13.5" customHeight="1" x14ac:dyDescent="0.2">
      <c r="A53" s="1034"/>
      <c r="B53" s="1035"/>
      <c r="C53" s="1035"/>
      <c r="D53" s="1036"/>
      <c r="E53" s="131"/>
      <c r="F53" s="132"/>
      <c r="G53" s="132"/>
      <c r="H53" s="133" t="s">
        <v>366</v>
      </c>
      <c r="I53" s="134"/>
      <c r="J53" s="135"/>
      <c r="K53" s="136"/>
      <c r="L53" s="137"/>
      <c r="M53" s="134"/>
    </row>
    <row r="54" spans="1:13" ht="13.5" customHeight="1" x14ac:dyDescent="0.2">
      <c r="A54" s="1034"/>
      <c r="B54" s="1035"/>
      <c r="C54" s="1035"/>
      <c r="D54" s="1036"/>
      <c r="E54" s="131"/>
      <c r="F54" s="132"/>
      <c r="G54" s="132"/>
      <c r="H54" s="133" t="s">
        <v>367</v>
      </c>
      <c r="I54" s="134"/>
      <c r="J54" s="135"/>
      <c r="K54" s="136"/>
      <c r="L54" s="137"/>
      <c r="M54" s="134"/>
    </row>
    <row r="55" spans="1:13" x14ac:dyDescent="0.2">
      <c r="A55" s="174"/>
      <c r="B55" s="175"/>
      <c r="C55" s="175"/>
      <c r="D55" s="176"/>
      <c r="E55" s="147"/>
      <c r="F55" s="148"/>
      <c r="G55" s="148"/>
      <c r="H55" s="149"/>
      <c r="I55" s="150"/>
      <c r="J55" s="151"/>
      <c r="K55" s="152"/>
      <c r="L55" s="153"/>
      <c r="M55" s="150"/>
    </row>
    <row r="56" spans="1:13" x14ac:dyDescent="0.2">
      <c r="A56" s="177" t="s">
        <v>368</v>
      </c>
      <c r="B56" s="178"/>
      <c r="C56" s="178"/>
      <c r="D56" s="178"/>
      <c r="E56" s="179"/>
      <c r="F56" s="180"/>
      <c r="G56" s="180"/>
      <c r="H56" s="180"/>
      <c r="I56" s="181"/>
      <c r="J56" s="182"/>
      <c r="K56" s="182"/>
      <c r="L56" s="182"/>
      <c r="M56" s="183"/>
    </row>
    <row r="57" spans="1:13" ht="54.9" customHeight="1" x14ac:dyDescent="0.2">
      <c r="A57" s="1034" t="s">
        <v>369</v>
      </c>
      <c r="B57" s="1035"/>
      <c r="C57" s="1035"/>
      <c r="D57" s="1036"/>
      <c r="E57" s="1039" t="s">
        <v>370</v>
      </c>
      <c r="F57" s="1037"/>
      <c r="G57" s="1037"/>
      <c r="H57" s="1038"/>
      <c r="I57" s="134" t="s">
        <v>371</v>
      </c>
      <c r="J57" s="135" t="s">
        <v>330</v>
      </c>
      <c r="K57" s="136" t="s">
        <v>330</v>
      </c>
      <c r="L57" s="137"/>
      <c r="M57" s="184"/>
    </row>
    <row r="58" spans="1:13" ht="13.5" customHeight="1" x14ac:dyDescent="0.2">
      <c r="A58" s="169"/>
      <c r="B58" s="170"/>
      <c r="C58" s="170"/>
      <c r="D58" s="171"/>
      <c r="E58" s="161"/>
      <c r="F58" s="162"/>
      <c r="G58" s="162"/>
      <c r="H58" s="163"/>
      <c r="I58" s="164"/>
      <c r="J58" s="165"/>
      <c r="K58" s="166"/>
      <c r="L58" s="167"/>
      <c r="M58" s="164"/>
    </row>
    <row r="59" spans="1:13" ht="13.5" customHeight="1" x14ac:dyDescent="0.2">
      <c r="A59" s="1034"/>
      <c r="B59" s="1035"/>
      <c r="C59" s="1035"/>
      <c r="D59" s="1036"/>
      <c r="E59" s="1040" t="s">
        <v>372</v>
      </c>
      <c r="F59" s="1041"/>
      <c r="G59" s="1041"/>
      <c r="H59" s="1042"/>
      <c r="I59" s="134"/>
      <c r="J59" s="135"/>
      <c r="K59" s="136"/>
      <c r="L59" s="137"/>
      <c r="M59" s="134"/>
    </row>
    <row r="60" spans="1:13" ht="41.4" customHeight="1" x14ac:dyDescent="0.2">
      <c r="A60" s="1034"/>
      <c r="B60" s="1035"/>
      <c r="C60" s="1035"/>
      <c r="D60" s="1036"/>
      <c r="E60" s="1039" t="s">
        <v>373</v>
      </c>
      <c r="F60" s="1037"/>
      <c r="G60" s="1037"/>
      <c r="H60" s="1038"/>
      <c r="I60" s="134"/>
      <c r="J60" s="135" t="s">
        <v>330</v>
      </c>
      <c r="K60" s="136" t="s">
        <v>330</v>
      </c>
      <c r="L60" s="137"/>
      <c r="M60" s="134"/>
    </row>
    <row r="61" spans="1:13" ht="56.15" customHeight="1" x14ac:dyDescent="0.2">
      <c r="A61" s="1034"/>
      <c r="B61" s="1035"/>
      <c r="C61" s="1035"/>
      <c r="D61" s="1036"/>
      <c r="E61" s="138"/>
      <c r="F61" s="139" t="s">
        <v>331</v>
      </c>
      <c r="G61" s="1088" t="s">
        <v>374</v>
      </c>
      <c r="H61" s="1089"/>
      <c r="I61" s="141"/>
      <c r="J61" s="142"/>
      <c r="K61" s="143"/>
      <c r="L61" s="144"/>
      <c r="M61" s="141"/>
    </row>
    <row r="62" spans="1:13" ht="13.5" customHeight="1" x14ac:dyDescent="0.2">
      <c r="A62" s="1034"/>
      <c r="B62" s="1035"/>
      <c r="C62" s="1035"/>
      <c r="D62" s="1036"/>
      <c r="E62" s="1039" t="s">
        <v>375</v>
      </c>
      <c r="F62" s="1037"/>
      <c r="G62" s="1037"/>
      <c r="H62" s="1038"/>
      <c r="I62" s="134"/>
      <c r="J62" s="135"/>
      <c r="K62" s="136"/>
      <c r="L62" s="137"/>
      <c r="M62" s="134"/>
    </row>
    <row r="63" spans="1:13" ht="27" customHeight="1" x14ac:dyDescent="0.2">
      <c r="A63" s="1034"/>
      <c r="B63" s="1035"/>
      <c r="C63" s="1035"/>
      <c r="D63" s="1036"/>
      <c r="E63" s="1039" t="s">
        <v>376</v>
      </c>
      <c r="F63" s="1037"/>
      <c r="G63" s="1037"/>
      <c r="H63" s="1038"/>
      <c r="I63" s="134"/>
      <c r="J63" s="135" t="s">
        <v>330</v>
      </c>
      <c r="K63" s="136" t="s">
        <v>330</v>
      </c>
      <c r="L63" s="137"/>
      <c r="M63" s="134"/>
    </row>
    <row r="64" spans="1:13" ht="13.5" customHeight="1" x14ac:dyDescent="0.2">
      <c r="A64" s="169"/>
      <c r="B64" s="170"/>
      <c r="C64" s="170"/>
      <c r="D64" s="171"/>
      <c r="E64" s="161"/>
      <c r="F64" s="162"/>
      <c r="G64" s="162"/>
      <c r="H64" s="163"/>
      <c r="I64" s="164"/>
      <c r="J64" s="165"/>
      <c r="K64" s="166"/>
      <c r="L64" s="167"/>
      <c r="M64" s="164"/>
    </row>
    <row r="65" spans="1:13" ht="13.5" customHeight="1" x14ac:dyDescent="0.2">
      <c r="A65" s="1034"/>
      <c r="B65" s="1035"/>
      <c r="C65" s="1035"/>
      <c r="D65" s="1036"/>
      <c r="E65" s="1040" t="s">
        <v>377</v>
      </c>
      <c r="F65" s="1041"/>
      <c r="G65" s="1041"/>
      <c r="H65" s="1042"/>
      <c r="I65" s="1090" t="s">
        <v>378</v>
      </c>
      <c r="J65" s="135"/>
      <c r="K65" s="136"/>
      <c r="L65" s="137"/>
      <c r="M65" s="134"/>
    </row>
    <row r="66" spans="1:13" ht="27" customHeight="1" x14ac:dyDescent="0.2">
      <c r="A66" s="1034"/>
      <c r="B66" s="1035"/>
      <c r="C66" s="1035"/>
      <c r="D66" s="1036"/>
      <c r="E66" s="1039" t="s">
        <v>379</v>
      </c>
      <c r="F66" s="1037"/>
      <c r="G66" s="1037"/>
      <c r="H66" s="1038"/>
      <c r="I66" s="1076"/>
      <c r="J66" s="135" t="s">
        <v>330</v>
      </c>
      <c r="K66" s="136" t="s">
        <v>330</v>
      </c>
      <c r="L66" s="137"/>
      <c r="M66" s="134"/>
    </row>
    <row r="67" spans="1:13" ht="13.5" customHeight="1" x14ac:dyDescent="0.2">
      <c r="A67" s="128"/>
      <c r="B67" s="129"/>
      <c r="C67" s="129"/>
      <c r="D67" s="130"/>
      <c r="E67" s="131"/>
      <c r="F67" s="132"/>
      <c r="G67" s="132"/>
      <c r="H67" s="133"/>
      <c r="I67" s="134"/>
      <c r="J67" s="135"/>
      <c r="K67" s="136"/>
      <c r="L67" s="137"/>
      <c r="M67" s="134"/>
    </row>
    <row r="68" spans="1:13" ht="40.5" customHeight="1" x14ac:dyDescent="0.2">
      <c r="A68" s="1034"/>
      <c r="B68" s="1035"/>
      <c r="C68" s="1035"/>
      <c r="D68" s="1036"/>
      <c r="E68" s="1040" t="s">
        <v>380</v>
      </c>
      <c r="F68" s="1041"/>
      <c r="G68" s="1041"/>
      <c r="H68" s="1042"/>
      <c r="I68" s="168"/>
      <c r="J68" s="125" t="s">
        <v>381</v>
      </c>
      <c r="K68" s="126" t="s">
        <v>381</v>
      </c>
      <c r="L68" s="127" t="s">
        <v>381</v>
      </c>
      <c r="M68" s="168"/>
    </row>
    <row r="69" spans="1:13" ht="13.5" customHeight="1" x14ac:dyDescent="0.2">
      <c r="A69" s="174"/>
      <c r="B69" s="175"/>
      <c r="C69" s="175"/>
      <c r="D69" s="176"/>
      <c r="E69" s="147"/>
      <c r="F69" s="148"/>
      <c r="G69" s="148"/>
      <c r="H69" s="149"/>
      <c r="I69" s="150"/>
      <c r="J69" s="151"/>
      <c r="K69" s="152"/>
      <c r="L69" s="153"/>
      <c r="M69" s="150"/>
    </row>
    <row r="70" spans="1:13" x14ac:dyDescent="0.2">
      <c r="A70" s="177" t="s">
        <v>382</v>
      </c>
      <c r="B70" s="178"/>
      <c r="C70" s="178"/>
      <c r="D70" s="178"/>
      <c r="E70" s="179"/>
      <c r="F70" s="180"/>
      <c r="G70" s="180"/>
      <c r="H70" s="180"/>
      <c r="I70" s="181"/>
      <c r="J70" s="182"/>
      <c r="K70" s="182"/>
      <c r="L70" s="182"/>
      <c r="M70" s="183"/>
    </row>
    <row r="71" spans="1:13" ht="41.4" customHeight="1" x14ac:dyDescent="0.2">
      <c r="A71" s="1034" t="s">
        <v>383</v>
      </c>
      <c r="B71" s="1035"/>
      <c r="C71" s="1035"/>
      <c r="D71" s="1036"/>
      <c r="E71" s="1039" t="s">
        <v>384</v>
      </c>
      <c r="F71" s="1037"/>
      <c r="G71" s="1037"/>
      <c r="H71" s="1038"/>
      <c r="I71" s="134" t="s">
        <v>385</v>
      </c>
      <c r="J71" s="135" t="s">
        <v>330</v>
      </c>
      <c r="K71" s="136" t="s">
        <v>330</v>
      </c>
      <c r="L71" s="137"/>
      <c r="M71" s="1091" t="s">
        <v>386</v>
      </c>
    </row>
    <row r="72" spans="1:13" ht="66.650000000000006" customHeight="1" x14ac:dyDescent="0.2">
      <c r="A72" s="1034"/>
      <c r="B72" s="1035"/>
      <c r="C72" s="1035"/>
      <c r="D72" s="1036"/>
      <c r="E72" s="131"/>
      <c r="F72" s="132" t="s">
        <v>331</v>
      </c>
      <c r="G72" s="1037" t="s">
        <v>387</v>
      </c>
      <c r="H72" s="1038"/>
      <c r="I72" s="134"/>
      <c r="J72" s="135"/>
      <c r="K72" s="136"/>
      <c r="L72" s="137"/>
      <c r="M72" s="1087"/>
    </row>
    <row r="73" spans="1:13" ht="13.5" customHeight="1" x14ac:dyDescent="0.2">
      <c r="A73" s="185"/>
      <c r="B73" s="186"/>
      <c r="C73" s="186"/>
      <c r="D73" s="187"/>
      <c r="E73" s="161"/>
      <c r="F73" s="162"/>
      <c r="G73" s="162"/>
      <c r="H73" s="163"/>
      <c r="I73" s="164"/>
      <c r="J73" s="165"/>
      <c r="K73" s="166"/>
      <c r="L73" s="167"/>
      <c r="M73" s="164"/>
    </row>
    <row r="74" spans="1:13" ht="33" customHeight="1" x14ac:dyDescent="0.2">
      <c r="A74" s="1072" t="s">
        <v>388</v>
      </c>
      <c r="B74" s="1073"/>
      <c r="C74" s="1073"/>
      <c r="D74" s="1074"/>
      <c r="E74" s="1040" t="s">
        <v>389</v>
      </c>
      <c r="F74" s="1041"/>
      <c r="G74" s="1041"/>
      <c r="H74" s="1042"/>
      <c r="I74" s="168" t="s">
        <v>390</v>
      </c>
      <c r="J74" s="125" t="s">
        <v>330</v>
      </c>
      <c r="K74" s="126" t="s">
        <v>330</v>
      </c>
      <c r="L74" s="127"/>
      <c r="M74" s="1090" t="s">
        <v>391</v>
      </c>
    </row>
    <row r="75" spans="1:13" ht="13.5" customHeight="1" x14ac:dyDescent="0.2">
      <c r="A75" s="185"/>
      <c r="B75" s="186"/>
      <c r="C75" s="186"/>
      <c r="D75" s="187"/>
      <c r="E75" s="161"/>
      <c r="F75" s="162"/>
      <c r="G75" s="162"/>
      <c r="H75" s="163"/>
      <c r="I75" s="164"/>
      <c r="J75" s="165"/>
      <c r="K75" s="166"/>
      <c r="L75" s="167"/>
      <c r="M75" s="1092"/>
    </row>
    <row r="76" spans="1:13" ht="27" customHeight="1" x14ac:dyDescent="0.2">
      <c r="A76" s="1072" t="s">
        <v>392</v>
      </c>
      <c r="B76" s="1073"/>
      <c r="C76" s="1073"/>
      <c r="D76" s="1074"/>
      <c r="E76" s="1040" t="s">
        <v>393</v>
      </c>
      <c r="F76" s="1041"/>
      <c r="G76" s="1041"/>
      <c r="H76" s="1042"/>
      <c r="I76" s="168" t="s">
        <v>394</v>
      </c>
      <c r="J76" s="125" t="s">
        <v>330</v>
      </c>
      <c r="K76" s="126" t="s">
        <v>330</v>
      </c>
      <c r="L76" s="127"/>
      <c r="M76" s="168" t="s">
        <v>395</v>
      </c>
    </row>
    <row r="77" spans="1:13" ht="13.5" customHeight="1" x14ac:dyDescent="0.2">
      <c r="A77" s="169"/>
      <c r="B77" s="170"/>
      <c r="C77" s="170"/>
      <c r="D77" s="171"/>
      <c r="E77" s="154"/>
      <c r="F77" s="155"/>
      <c r="G77" s="155"/>
      <c r="H77" s="156"/>
      <c r="I77" s="157"/>
      <c r="J77" s="158"/>
      <c r="K77" s="159"/>
      <c r="L77" s="160"/>
      <c r="M77" s="157"/>
    </row>
    <row r="78" spans="1:13" ht="54" customHeight="1" x14ac:dyDescent="0.2">
      <c r="A78" s="1072" t="s">
        <v>396</v>
      </c>
      <c r="B78" s="1073"/>
      <c r="C78" s="1073"/>
      <c r="D78" s="1074"/>
      <c r="E78" s="1040" t="s">
        <v>397</v>
      </c>
      <c r="F78" s="1041"/>
      <c r="G78" s="1041"/>
      <c r="H78" s="1042"/>
      <c r="I78" s="168" t="s">
        <v>398</v>
      </c>
      <c r="J78" s="125" t="s">
        <v>330</v>
      </c>
      <c r="K78" s="126" t="s">
        <v>330</v>
      </c>
      <c r="L78" s="127"/>
      <c r="M78" s="168" t="s">
        <v>395</v>
      </c>
    </row>
    <row r="79" spans="1:13" ht="13.5" customHeight="1" x14ac:dyDescent="0.2">
      <c r="A79" s="169"/>
      <c r="B79" s="170"/>
      <c r="C79" s="170"/>
      <c r="D79" s="171"/>
      <c r="E79" s="154"/>
      <c r="F79" s="155"/>
      <c r="G79" s="155"/>
      <c r="H79" s="156"/>
      <c r="I79" s="157"/>
      <c r="J79" s="158"/>
      <c r="K79" s="159"/>
      <c r="L79" s="160"/>
      <c r="M79" s="157"/>
    </row>
    <row r="80" spans="1:13" ht="62.4" customHeight="1" x14ac:dyDescent="0.2">
      <c r="A80" s="1072" t="s">
        <v>399</v>
      </c>
      <c r="B80" s="1073"/>
      <c r="C80" s="1073"/>
      <c r="D80" s="1074"/>
      <c r="E80" s="1040" t="s">
        <v>400</v>
      </c>
      <c r="F80" s="1041"/>
      <c r="G80" s="1041"/>
      <c r="H80" s="1042"/>
      <c r="I80" s="168" t="s">
        <v>401</v>
      </c>
      <c r="J80" s="125" t="s">
        <v>330</v>
      </c>
      <c r="K80" s="126" t="s">
        <v>330</v>
      </c>
      <c r="L80" s="127"/>
      <c r="M80" s="188" t="s">
        <v>402</v>
      </c>
    </row>
    <row r="81" spans="1:13" ht="13.5" customHeight="1" x14ac:dyDescent="0.2">
      <c r="A81" s="185"/>
      <c r="B81" s="186"/>
      <c r="C81" s="186"/>
      <c r="D81" s="187"/>
      <c r="E81" s="161"/>
      <c r="F81" s="162"/>
      <c r="G81" s="162"/>
      <c r="H81" s="163"/>
      <c r="I81" s="164"/>
      <c r="J81" s="165"/>
      <c r="K81" s="166"/>
      <c r="L81" s="167"/>
      <c r="M81" s="164"/>
    </row>
    <row r="82" spans="1:13" ht="36.65" customHeight="1" x14ac:dyDescent="0.2">
      <c r="A82" s="1034" t="s">
        <v>403</v>
      </c>
      <c r="B82" s="1035"/>
      <c r="C82" s="1035"/>
      <c r="D82" s="1036"/>
      <c r="E82" s="1039" t="s">
        <v>404</v>
      </c>
      <c r="F82" s="1037"/>
      <c r="G82" s="1037"/>
      <c r="H82" s="1038"/>
      <c r="I82" s="134" t="s">
        <v>405</v>
      </c>
      <c r="J82" s="135" t="s">
        <v>330</v>
      </c>
      <c r="K82" s="136" t="s">
        <v>330</v>
      </c>
      <c r="L82" s="137"/>
      <c r="M82" s="134" t="s">
        <v>406</v>
      </c>
    </row>
    <row r="83" spans="1:13" ht="13.5" customHeight="1" x14ac:dyDescent="0.2">
      <c r="A83" s="169"/>
      <c r="B83" s="170"/>
      <c r="C83" s="170"/>
      <c r="D83" s="171"/>
      <c r="E83" s="154"/>
      <c r="F83" s="155"/>
      <c r="G83" s="155"/>
      <c r="H83" s="156"/>
      <c r="I83" s="157"/>
      <c r="J83" s="158"/>
      <c r="K83" s="159"/>
      <c r="L83" s="160"/>
      <c r="M83" s="157"/>
    </row>
    <row r="84" spans="1:13" ht="41.4" customHeight="1" x14ac:dyDescent="0.2">
      <c r="A84" s="1034"/>
      <c r="B84" s="1035"/>
      <c r="C84" s="1035"/>
      <c r="D84" s="1036"/>
      <c r="E84" s="1040" t="s">
        <v>407</v>
      </c>
      <c r="F84" s="1041"/>
      <c r="G84" s="1041"/>
      <c r="H84" s="1042"/>
      <c r="I84" s="168"/>
      <c r="J84" s="125" t="s">
        <v>330</v>
      </c>
      <c r="K84" s="126" t="s">
        <v>330</v>
      </c>
      <c r="L84" s="127"/>
      <c r="M84" s="134"/>
    </row>
    <row r="85" spans="1:13" ht="13.5" customHeight="1" x14ac:dyDescent="0.2">
      <c r="A85" s="169"/>
      <c r="B85" s="170"/>
      <c r="C85" s="170"/>
      <c r="D85" s="171"/>
      <c r="E85" s="161"/>
      <c r="F85" s="162"/>
      <c r="G85" s="162"/>
      <c r="H85" s="163"/>
      <c r="I85" s="164"/>
      <c r="J85" s="165"/>
      <c r="K85" s="166"/>
      <c r="L85" s="167"/>
      <c r="M85" s="164"/>
    </row>
    <row r="86" spans="1:13" x14ac:dyDescent="0.2">
      <c r="A86" s="128"/>
      <c r="B86" s="129"/>
      <c r="C86" s="129"/>
      <c r="D86" s="130"/>
      <c r="E86" s="1033" t="s">
        <v>408</v>
      </c>
      <c r="F86" s="1029"/>
      <c r="G86" s="1029"/>
      <c r="H86" s="1030"/>
      <c r="I86" s="134"/>
      <c r="J86" s="125" t="s">
        <v>330</v>
      </c>
      <c r="K86" s="126" t="s">
        <v>330</v>
      </c>
      <c r="L86" s="137"/>
      <c r="M86" s="134" t="s">
        <v>409</v>
      </c>
    </row>
    <row r="87" spans="1:13" ht="13.5" customHeight="1" x14ac:dyDescent="0.2">
      <c r="A87" s="185"/>
      <c r="B87" s="186"/>
      <c r="C87" s="186"/>
      <c r="D87" s="187"/>
      <c r="E87" s="161"/>
      <c r="F87" s="162"/>
      <c r="G87" s="162"/>
      <c r="H87" s="163"/>
      <c r="I87" s="164"/>
      <c r="J87" s="165"/>
      <c r="K87" s="166"/>
      <c r="L87" s="167"/>
      <c r="M87" s="164"/>
    </row>
    <row r="88" spans="1:13" ht="27" customHeight="1" x14ac:dyDescent="0.2">
      <c r="A88" s="1072" t="s">
        <v>410</v>
      </c>
      <c r="B88" s="1073"/>
      <c r="C88" s="1073"/>
      <c r="D88" s="1074"/>
      <c r="E88" s="1040" t="s">
        <v>411</v>
      </c>
      <c r="F88" s="1041"/>
      <c r="G88" s="1041"/>
      <c r="H88" s="1042"/>
      <c r="I88" s="168" t="s">
        <v>412</v>
      </c>
      <c r="J88" s="125" t="s">
        <v>330</v>
      </c>
      <c r="K88" s="126" t="s">
        <v>330</v>
      </c>
      <c r="L88" s="127"/>
      <c r="M88" s="168" t="s">
        <v>413</v>
      </c>
    </row>
    <row r="89" spans="1:13" ht="13.5" customHeight="1" x14ac:dyDescent="0.2">
      <c r="A89" s="169"/>
      <c r="B89" s="170"/>
      <c r="C89" s="170"/>
      <c r="D89" s="171"/>
      <c r="E89" s="161"/>
      <c r="F89" s="162"/>
      <c r="G89" s="162"/>
      <c r="H89" s="163"/>
      <c r="I89" s="164"/>
      <c r="J89" s="165"/>
      <c r="K89" s="166"/>
      <c r="L89" s="167"/>
      <c r="M89" s="164"/>
    </row>
    <row r="90" spans="1:13" ht="27" customHeight="1" x14ac:dyDescent="0.2">
      <c r="A90" s="1034"/>
      <c r="B90" s="1035"/>
      <c r="C90" s="1035"/>
      <c r="D90" s="1036"/>
      <c r="E90" s="1040" t="s">
        <v>414</v>
      </c>
      <c r="F90" s="1041"/>
      <c r="G90" s="1041"/>
      <c r="H90" s="1042"/>
      <c r="I90" s="168"/>
      <c r="J90" s="125" t="s">
        <v>330</v>
      </c>
      <c r="K90" s="126" t="s">
        <v>330</v>
      </c>
      <c r="L90" s="127" t="s">
        <v>330</v>
      </c>
      <c r="M90" s="168"/>
    </row>
    <row r="91" spans="1:13" ht="13.5" customHeight="1" x14ac:dyDescent="0.2">
      <c r="A91" s="169"/>
      <c r="B91" s="170"/>
      <c r="C91" s="170"/>
      <c r="D91" s="171"/>
      <c r="E91" s="161"/>
      <c r="F91" s="162"/>
      <c r="G91" s="162"/>
      <c r="H91" s="163"/>
      <c r="I91" s="164"/>
      <c r="J91" s="165"/>
      <c r="K91" s="166"/>
      <c r="L91" s="167"/>
      <c r="M91" s="164"/>
    </row>
    <row r="92" spans="1:13" ht="27.9" customHeight="1" x14ac:dyDescent="0.2">
      <c r="A92" s="1034"/>
      <c r="B92" s="1035"/>
      <c r="C92" s="1035"/>
      <c r="D92" s="1036"/>
      <c r="E92" s="1039" t="s">
        <v>415</v>
      </c>
      <c r="F92" s="1037"/>
      <c r="G92" s="1037"/>
      <c r="H92" s="1038"/>
      <c r="I92" s="134"/>
      <c r="J92" s="135" t="s">
        <v>330</v>
      </c>
      <c r="K92" s="136" t="s">
        <v>330</v>
      </c>
      <c r="L92" s="137"/>
      <c r="M92" s="1076" t="s">
        <v>416</v>
      </c>
    </row>
    <row r="93" spans="1:13" ht="13.5" customHeight="1" x14ac:dyDescent="0.2">
      <c r="A93" s="169"/>
      <c r="B93" s="170"/>
      <c r="C93" s="170"/>
      <c r="D93" s="171"/>
      <c r="E93" s="154"/>
      <c r="F93" s="155" t="s">
        <v>331</v>
      </c>
      <c r="G93" s="155" t="s">
        <v>417</v>
      </c>
      <c r="H93" s="156"/>
      <c r="I93" s="157"/>
      <c r="J93" s="158"/>
      <c r="K93" s="159"/>
      <c r="L93" s="160"/>
      <c r="M93" s="1076"/>
    </row>
    <row r="94" spans="1:13" ht="13.5" customHeight="1" x14ac:dyDescent="0.2">
      <c r="A94" s="169"/>
      <c r="B94" s="170"/>
      <c r="C94" s="170"/>
      <c r="D94" s="171"/>
      <c r="E94" s="161"/>
      <c r="F94" s="162"/>
      <c r="G94" s="162"/>
      <c r="H94" s="163"/>
      <c r="I94" s="164"/>
      <c r="J94" s="165"/>
      <c r="K94" s="166"/>
      <c r="L94" s="167"/>
      <c r="M94" s="1092"/>
    </row>
    <row r="95" spans="1:13" ht="40.5" customHeight="1" x14ac:dyDescent="0.2">
      <c r="A95" s="1034"/>
      <c r="B95" s="1035"/>
      <c r="C95" s="1035"/>
      <c r="D95" s="1036"/>
      <c r="E95" s="1040" t="s">
        <v>418</v>
      </c>
      <c r="F95" s="1041"/>
      <c r="G95" s="1041"/>
      <c r="H95" s="1042"/>
      <c r="I95" s="168"/>
      <c r="J95" s="125" t="s">
        <v>330</v>
      </c>
      <c r="K95" s="126" t="s">
        <v>330</v>
      </c>
      <c r="L95" s="127" t="s">
        <v>330</v>
      </c>
      <c r="M95" s="168"/>
    </row>
    <row r="96" spans="1:13" ht="40.5" customHeight="1" x14ac:dyDescent="0.2">
      <c r="A96" s="169"/>
      <c r="B96" s="170"/>
      <c r="C96" s="170"/>
      <c r="D96" s="171"/>
      <c r="E96" s="193" t="s">
        <v>330</v>
      </c>
      <c r="F96" s="194" t="s">
        <v>419</v>
      </c>
      <c r="G96" s="1037" t="s">
        <v>420</v>
      </c>
      <c r="H96" s="1093"/>
      <c r="I96" s="157"/>
      <c r="J96" s="158"/>
      <c r="K96" s="159"/>
      <c r="L96" s="160"/>
      <c r="M96" s="157"/>
    </row>
    <row r="97" spans="1:13" ht="54" customHeight="1" x14ac:dyDescent="0.2">
      <c r="A97" s="169"/>
      <c r="B97" s="170"/>
      <c r="C97" s="170"/>
      <c r="D97" s="171"/>
      <c r="E97" s="193" t="s">
        <v>330</v>
      </c>
      <c r="F97" s="194" t="s">
        <v>421</v>
      </c>
      <c r="G97" s="1037" t="s">
        <v>422</v>
      </c>
      <c r="H97" s="1093"/>
      <c r="I97" s="157"/>
      <c r="J97" s="158"/>
      <c r="K97" s="159"/>
      <c r="L97" s="160"/>
      <c r="M97" s="157"/>
    </row>
    <row r="98" spans="1:13" ht="13.5" customHeight="1" x14ac:dyDescent="0.2">
      <c r="A98" s="1034"/>
      <c r="B98" s="1035"/>
      <c r="C98" s="1035"/>
      <c r="D98" s="1036"/>
      <c r="E98" s="193" t="s">
        <v>330</v>
      </c>
      <c r="F98" s="132" t="s">
        <v>423</v>
      </c>
      <c r="G98" s="1037" t="s">
        <v>424</v>
      </c>
      <c r="H98" s="1038"/>
      <c r="I98" s="134"/>
      <c r="J98" s="135"/>
      <c r="K98" s="136"/>
      <c r="L98" s="137"/>
      <c r="M98" s="134"/>
    </row>
    <row r="99" spans="1:13" ht="13.5" customHeight="1" x14ac:dyDescent="0.2">
      <c r="A99" s="169"/>
      <c r="B99" s="170"/>
      <c r="C99" s="170"/>
      <c r="D99" s="171"/>
      <c r="E99" s="639" t="s">
        <v>330</v>
      </c>
      <c r="F99" s="162" t="s">
        <v>425</v>
      </c>
      <c r="G99" s="1094" t="s">
        <v>426</v>
      </c>
      <c r="H99" s="1095"/>
      <c r="I99" s="164"/>
      <c r="J99" s="165"/>
      <c r="K99" s="166"/>
      <c r="L99" s="167"/>
      <c r="M99" s="164"/>
    </row>
    <row r="100" spans="1:13" ht="54" customHeight="1" x14ac:dyDescent="0.2">
      <c r="A100" s="1080"/>
      <c r="B100" s="1081"/>
      <c r="C100" s="1081"/>
      <c r="D100" s="1082"/>
      <c r="E100" s="193" t="s">
        <v>330</v>
      </c>
      <c r="F100" s="132" t="s">
        <v>427</v>
      </c>
      <c r="G100" s="1037" t="s">
        <v>428</v>
      </c>
      <c r="H100" s="1038"/>
      <c r="I100" s="134"/>
      <c r="J100" s="135"/>
      <c r="K100" s="136"/>
      <c r="L100" s="137"/>
      <c r="M100" s="134"/>
    </row>
    <row r="101" spans="1:13" x14ac:dyDescent="0.2">
      <c r="A101" s="128"/>
      <c r="B101" s="129"/>
      <c r="C101" s="129"/>
      <c r="D101" s="130"/>
      <c r="E101" s="193"/>
      <c r="F101" s="132"/>
      <c r="G101" s="132" t="s">
        <v>429</v>
      </c>
      <c r="H101" s="133" t="s">
        <v>430</v>
      </c>
      <c r="I101" s="134"/>
      <c r="J101" s="135"/>
      <c r="K101" s="136"/>
      <c r="L101" s="137"/>
      <c r="M101" s="134"/>
    </row>
    <row r="102" spans="1:13" x14ac:dyDescent="0.2">
      <c r="A102" s="128"/>
      <c r="B102" s="129"/>
      <c r="C102" s="129"/>
      <c r="D102" s="130"/>
      <c r="E102" s="193"/>
      <c r="F102" s="132"/>
      <c r="G102" s="132" t="s">
        <v>431</v>
      </c>
      <c r="H102" s="133" t="s">
        <v>432</v>
      </c>
      <c r="I102" s="134"/>
      <c r="J102" s="135"/>
      <c r="K102" s="136"/>
      <c r="L102" s="137"/>
      <c r="M102" s="134"/>
    </row>
    <row r="103" spans="1:13" ht="13.5" customHeight="1" x14ac:dyDescent="0.2">
      <c r="A103" s="169"/>
      <c r="B103" s="170"/>
      <c r="C103" s="170"/>
      <c r="D103" s="171"/>
      <c r="E103" s="154"/>
      <c r="F103" s="155"/>
      <c r="G103" s="155"/>
      <c r="H103" s="156"/>
      <c r="I103" s="157"/>
      <c r="J103" s="158"/>
      <c r="K103" s="159"/>
      <c r="L103" s="160"/>
      <c r="M103" s="157"/>
    </row>
    <row r="104" spans="1:13" ht="40.5" customHeight="1" x14ac:dyDescent="0.2">
      <c r="A104" s="1034"/>
      <c r="B104" s="1035"/>
      <c r="C104" s="1035"/>
      <c r="D104" s="1036"/>
      <c r="E104" s="1040" t="s">
        <v>433</v>
      </c>
      <c r="F104" s="1041"/>
      <c r="G104" s="1041"/>
      <c r="H104" s="1042"/>
      <c r="I104" s="168"/>
      <c r="J104" s="125" t="s">
        <v>330</v>
      </c>
      <c r="K104" s="126" t="s">
        <v>330</v>
      </c>
      <c r="L104" s="127" t="s">
        <v>330</v>
      </c>
      <c r="M104" s="168"/>
    </row>
    <row r="105" spans="1:13" ht="27" customHeight="1" x14ac:dyDescent="0.2">
      <c r="A105" s="1034"/>
      <c r="B105" s="1035"/>
      <c r="C105" s="1035"/>
      <c r="D105" s="1036"/>
      <c r="E105" s="131"/>
      <c r="F105" s="132" t="s">
        <v>331</v>
      </c>
      <c r="G105" s="1037" t="s">
        <v>434</v>
      </c>
      <c r="H105" s="1038"/>
      <c r="I105" s="134"/>
      <c r="J105" s="135"/>
      <c r="K105" s="136"/>
      <c r="L105" s="137"/>
      <c r="M105" s="134"/>
    </row>
    <row r="106" spans="1:13" ht="13.5" customHeight="1" x14ac:dyDescent="0.2">
      <c r="A106" s="1034"/>
      <c r="B106" s="1035"/>
      <c r="C106" s="1035"/>
      <c r="D106" s="1036"/>
      <c r="E106" s="131"/>
      <c r="F106" s="132" t="s">
        <v>331</v>
      </c>
      <c r="G106" s="1037" t="s">
        <v>435</v>
      </c>
      <c r="H106" s="1038"/>
      <c r="I106" s="134"/>
      <c r="J106" s="135"/>
      <c r="K106" s="136"/>
      <c r="L106" s="137"/>
      <c r="M106" s="134"/>
    </row>
    <row r="107" spans="1:13" ht="12" customHeight="1" x14ac:dyDescent="0.2">
      <c r="A107" s="169"/>
      <c r="B107" s="170"/>
      <c r="C107" s="170"/>
      <c r="D107" s="171"/>
      <c r="E107" s="161"/>
      <c r="F107" s="162"/>
      <c r="G107" s="162"/>
      <c r="H107" s="163"/>
      <c r="I107" s="164"/>
      <c r="J107" s="165"/>
      <c r="K107" s="166"/>
      <c r="L107" s="167"/>
      <c r="M107" s="164"/>
    </row>
    <row r="108" spans="1:13" ht="40.5" customHeight="1" x14ac:dyDescent="0.2">
      <c r="A108" s="1034"/>
      <c r="B108" s="1035"/>
      <c r="C108" s="1035"/>
      <c r="D108" s="1036"/>
      <c r="E108" s="1040" t="s">
        <v>436</v>
      </c>
      <c r="F108" s="1041"/>
      <c r="G108" s="1041"/>
      <c r="H108" s="1042"/>
      <c r="I108" s="168" t="s">
        <v>437</v>
      </c>
      <c r="J108" s="125" t="s">
        <v>330</v>
      </c>
      <c r="K108" s="126" t="s">
        <v>330</v>
      </c>
      <c r="L108" s="127" t="s">
        <v>330</v>
      </c>
      <c r="M108" s="168"/>
    </row>
    <row r="109" spans="1:13" ht="12" customHeight="1" x14ac:dyDescent="0.2">
      <c r="A109" s="169"/>
      <c r="B109" s="170"/>
      <c r="C109" s="170"/>
      <c r="D109" s="171"/>
      <c r="E109" s="161"/>
      <c r="F109" s="162"/>
      <c r="G109" s="162"/>
      <c r="H109" s="163"/>
      <c r="I109" s="164"/>
      <c r="J109" s="165"/>
      <c r="K109" s="166"/>
      <c r="L109" s="167"/>
      <c r="M109" s="164"/>
    </row>
    <row r="110" spans="1:13" ht="13.5" customHeight="1" x14ac:dyDescent="0.2">
      <c r="A110" s="1034"/>
      <c r="B110" s="1035"/>
      <c r="C110" s="1035"/>
      <c r="D110" s="1036"/>
      <c r="E110" s="1039" t="s">
        <v>438</v>
      </c>
      <c r="F110" s="1037"/>
      <c r="G110" s="1037"/>
      <c r="H110" s="1038"/>
      <c r="I110" s="1076" t="s">
        <v>439</v>
      </c>
      <c r="J110" s="135" t="s">
        <v>330</v>
      </c>
      <c r="K110" s="136" t="s">
        <v>330</v>
      </c>
      <c r="L110" s="137" t="s">
        <v>330</v>
      </c>
      <c r="M110" s="134" t="s">
        <v>440</v>
      </c>
    </row>
    <row r="111" spans="1:13" ht="27" customHeight="1" x14ac:dyDescent="0.2">
      <c r="A111" s="1034"/>
      <c r="B111" s="1035"/>
      <c r="C111" s="1035"/>
      <c r="D111" s="1036"/>
      <c r="E111" s="131" t="s">
        <v>330</v>
      </c>
      <c r="F111" s="1037" t="s">
        <v>441</v>
      </c>
      <c r="G111" s="1037"/>
      <c r="H111" s="1038"/>
      <c r="I111" s="1076"/>
      <c r="J111" s="135"/>
      <c r="K111" s="136"/>
      <c r="L111" s="137"/>
      <c r="M111" s="134" t="s">
        <v>442</v>
      </c>
    </row>
    <row r="112" spans="1:13" ht="40.5" customHeight="1" x14ac:dyDescent="0.2">
      <c r="A112" s="1034"/>
      <c r="B112" s="1035"/>
      <c r="C112" s="1035"/>
      <c r="D112" s="1036"/>
      <c r="E112" s="131" t="s">
        <v>330</v>
      </c>
      <c r="F112" s="1037" t="s">
        <v>443</v>
      </c>
      <c r="G112" s="1037"/>
      <c r="H112" s="1038"/>
      <c r="I112" s="1076"/>
      <c r="J112" s="135"/>
      <c r="K112" s="136"/>
      <c r="L112" s="137"/>
      <c r="M112" s="134"/>
    </row>
    <row r="113" spans="1:13" ht="40.5" customHeight="1" x14ac:dyDescent="0.2">
      <c r="A113" s="1034"/>
      <c r="B113" s="1035"/>
      <c r="C113" s="1035"/>
      <c r="D113" s="1036"/>
      <c r="E113" s="131" t="s">
        <v>330</v>
      </c>
      <c r="F113" s="1037" t="s">
        <v>444</v>
      </c>
      <c r="G113" s="1037"/>
      <c r="H113" s="1038"/>
      <c r="I113" s="1076"/>
      <c r="J113" s="135"/>
      <c r="K113" s="136"/>
      <c r="L113" s="137"/>
      <c r="M113" s="134"/>
    </row>
    <row r="114" spans="1:13" ht="27" customHeight="1" x14ac:dyDescent="0.2">
      <c r="A114" s="1034"/>
      <c r="B114" s="1035"/>
      <c r="C114" s="1035"/>
      <c r="D114" s="1036"/>
      <c r="E114" s="131" t="s">
        <v>330</v>
      </c>
      <c r="F114" s="1037" t="s">
        <v>445</v>
      </c>
      <c r="G114" s="1037"/>
      <c r="H114" s="1038"/>
      <c r="I114" s="134"/>
      <c r="J114" s="135"/>
      <c r="K114" s="136"/>
      <c r="L114" s="137"/>
      <c r="M114" s="134"/>
    </row>
    <row r="115" spans="1:13" ht="67.5" customHeight="1" x14ac:dyDescent="0.2">
      <c r="A115" s="1034"/>
      <c r="B115" s="1035"/>
      <c r="C115" s="1035"/>
      <c r="D115" s="1036"/>
      <c r="E115" s="131" t="s">
        <v>330</v>
      </c>
      <c r="F115" s="1037" t="s">
        <v>446</v>
      </c>
      <c r="G115" s="1037"/>
      <c r="H115" s="1038"/>
      <c r="I115" s="134"/>
      <c r="J115" s="135"/>
      <c r="K115" s="136"/>
      <c r="L115" s="137"/>
      <c r="M115" s="134"/>
    </row>
    <row r="116" spans="1:13" ht="40.5" customHeight="1" x14ac:dyDescent="0.2">
      <c r="A116" s="128"/>
      <c r="B116" s="129"/>
      <c r="C116" s="129"/>
      <c r="D116" s="130"/>
      <c r="E116" s="131" t="s">
        <v>330</v>
      </c>
      <c r="F116" s="1037" t="s">
        <v>447</v>
      </c>
      <c r="G116" s="1096"/>
      <c r="H116" s="1077"/>
      <c r="I116" s="134"/>
      <c r="J116" s="135"/>
      <c r="K116" s="136"/>
      <c r="L116" s="137"/>
      <c r="M116" s="134"/>
    </row>
    <row r="117" spans="1:13" ht="12" customHeight="1" x14ac:dyDescent="0.2">
      <c r="A117" s="169"/>
      <c r="B117" s="170"/>
      <c r="C117" s="170"/>
      <c r="D117" s="171"/>
      <c r="E117" s="161"/>
      <c r="F117" s="162"/>
      <c r="G117" s="162"/>
      <c r="H117" s="163"/>
      <c r="I117" s="164"/>
      <c r="J117" s="165"/>
      <c r="K117" s="166"/>
      <c r="L117" s="167"/>
      <c r="M117" s="164"/>
    </row>
    <row r="118" spans="1:13" ht="27" customHeight="1" x14ac:dyDescent="0.2">
      <c r="A118" s="1034"/>
      <c r="B118" s="1035"/>
      <c r="C118" s="1035"/>
      <c r="D118" s="1036"/>
      <c r="E118" s="1040" t="s">
        <v>448</v>
      </c>
      <c r="F118" s="1041"/>
      <c r="G118" s="1041"/>
      <c r="H118" s="1042"/>
      <c r="I118" s="1090" t="s">
        <v>449</v>
      </c>
      <c r="J118" s="125" t="s">
        <v>330</v>
      </c>
      <c r="K118" s="126" t="s">
        <v>330</v>
      </c>
      <c r="L118" s="127"/>
      <c r="M118" s="134"/>
    </row>
    <row r="119" spans="1:13" ht="13.5" customHeight="1" x14ac:dyDescent="0.2">
      <c r="A119" s="1034"/>
      <c r="B119" s="1035"/>
      <c r="C119" s="1035"/>
      <c r="D119" s="1036"/>
      <c r="E119" s="131"/>
      <c r="F119" s="132" t="s">
        <v>331</v>
      </c>
      <c r="G119" s="1037" t="s">
        <v>450</v>
      </c>
      <c r="H119" s="1038"/>
      <c r="I119" s="1076"/>
      <c r="J119" s="135"/>
      <c r="K119" s="136"/>
      <c r="L119" s="137"/>
      <c r="M119" s="134"/>
    </row>
    <row r="120" spans="1:13" ht="12" customHeight="1" x14ac:dyDescent="0.2">
      <c r="A120" s="169"/>
      <c r="B120" s="170"/>
      <c r="C120" s="170"/>
      <c r="D120" s="171"/>
      <c r="E120" s="161"/>
      <c r="F120" s="162"/>
      <c r="G120" s="162"/>
      <c r="H120" s="163"/>
      <c r="I120" s="164"/>
      <c r="J120" s="165"/>
      <c r="K120" s="166"/>
      <c r="L120" s="167"/>
      <c r="M120" s="164"/>
    </row>
    <row r="121" spans="1:13" ht="27" customHeight="1" x14ac:dyDescent="0.2">
      <c r="A121" s="169"/>
      <c r="B121" s="170"/>
      <c r="C121" s="170"/>
      <c r="D121" s="171"/>
      <c r="E121" s="1083" t="s">
        <v>451</v>
      </c>
      <c r="F121" s="1084"/>
      <c r="G121" s="1084"/>
      <c r="H121" s="1085"/>
      <c r="I121" s="195" t="s">
        <v>452</v>
      </c>
      <c r="J121" s="125" t="s">
        <v>330</v>
      </c>
      <c r="K121" s="126" t="s">
        <v>330</v>
      </c>
      <c r="L121" s="160"/>
      <c r="M121" s="157"/>
    </row>
    <row r="122" spans="1:13" ht="12" customHeight="1" x14ac:dyDescent="0.2">
      <c r="A122" s="169"/>
      <c r="B122" s="170"/>
      <c r="C122" s="170"/>
      <c r="D122" s="171"/>
      <c r="E122" s="161"/>
      <c r="F122" s="162"/>
      <c r="G122" s="162"/>
      <c r="H122" s="163"/>
      <c r="I122" s="164"/>
      <c r="J122" s="165"/>
      <c r="K122" s="166"/>
      <c r="L122" s="167"/>
      <c r="M122" s="164"/>
    </row>
    <row r="123" spans="1:13" x14ac:dyDescent="0.2">
      <c r="A123" s="169"/>
      <c r="B123" s="170"/>
      <c r="C123" s="170"/>
      <c r="D123" s="171"/>
      <c r="E123" s="1083" t="s">
        <v>453</v>
      </c>
      <c r="F123" s="1084"/>
      <c r="G123" s="1084"/>
      <c r="H123" s="1085"/>
      <c r="I123" s="195"/>
      <c r="J123" s="125" t="s">
        <v>330</v>
      </c>
      <c r="K123" s="126" t="s">
        <v>330</v>
      </c>
      <c r="L123" s="160"/>
      <c r="M123" s="157"/>
    </row>
    <row r="124" spans="1:13" ht="12" customHeight="1" x14ac:dyDescent="0.2">
      <c r="A124" s="185"/>
      <c r="B124" s="186"/>
      <c r="C124" s="186"/>
      <c r="D124" s="187"/>
      <c r="E124" s="161"/>
      <c r="F124" s="162"/>
      <c r="G124" s="162"/>
      <c r="H124" s="163"/>
      <c r="I124" s="164"/>
      <c r="J124" s="165"/>
      <c r="K124" s="166"/>
      <c r="L124" s="167"/>
      <c r="M124" s="164"/>
    </row>
    <row r="125" spans="1:13" ht="41.15" customHeight="1" x14ac:dyDescent="0.2">
      <c r="A125" s="1098" t="s">
        <v>454</v>
      </c>
      <c r="B125" s="1099"/>
      <c r="C125" s="1099"/>
      <c r="D125" s="1100"/>
      <c r="E125" s="1104" t="s">
        <v>455</v>
      </c>
      <c r="F125" s="1105"/>
      <c r="G125" s="1105"/>
      <c r="H125" s="1106"/>
      <c r="I125" s="535" t="s">
        <v>456</v>
      </c>
      <c r="J125" s="536" t="s">
        <v>330</v>
      </c>
      <c r="K125" s="537" t="s">
        <v>330</v>
      </c>
      <c r="L125" s="538"/>
      <c r="M125" s="535" t="s">
        <v>457</v>
      </c>
    </row>
    <row r="126" spans="1:13" ht="13.5" customHeight="1" x14ac:dyDescent="0.2">
      <c r="A126" s="539"/>
      <c r="B126" s="540"/>
      <c r="C126" s="540"/>
      <c r="D126" s="541"/>
      <c r="E126" s="542"/>
      <c r="F126" s="543"/>
      <c r="G126" s="543"/>
      <c r="H126" s="544"/>
      <c r="I126" s="545"/>
      <c r="J126" s="546"/>
      <c r="K126" s="547"/>
      <c r="L126" s="548"/>
      <c r="M126" s="553"/>
    </row>
    <row r="127" spans="1:13" ht="41.25" customHeight="1" x14ac:dyDescent="0.2">
      <c r="A127" s="1098"/>
      <c r="B127" s="1099"/>
      <c r="C127" s="1099"/>
      <c r="D127" s="1100"/>
      <c r="E127" s="1101" t="s">
        <v>458</v>
      </c>
      <c r="F127" s="1102"/>
      <c r="G127" s="1102"/>
      <c r="H127" s="1103"/>
      <c r="I127" s="549"/>
      <c r="J127" s="550" t="s">
        <v>330</v>
      </c>
      <c r="K127" s="551" t="s">
        <v>330</v>
      </c>
      <c r="L127" s="552" t="s">
        <v>330</v>
      </c>
      <c r="M127" s="554" t="s">
        <v>459</v>
      </c>
    </row>
    <row r="128" spans="1:13" ht="13.5" customHeight="1" x14ac:dyDescent="0.2">
      <c r="A128" s="628"/>
      <c r="B128" s="629"/>
      <c r="C128" s="629"/>
      <c r="D128" s="630"/>
      <c r="E128" s="631"/>
      <c r="F128" s="632"/>
      <c r="G128" s="632"/>
      <c r="H128" s="633"/>
      <c r="I128" s="634"/>
      <c r="J128" s="635"/>
      <c r="K128" s="636"/>
      <c r="L128" s="637"/>
      <c r="M128" s="638"/>
    </row>
    <row r="129" spans="1:13" ht="42" customHeight="1" x14ac:dyDescent="0.2">
      <c r="A129" s="1034" t="s">
        <v>460</v>
      </c>
      <c r="B129" s="1035"/>
      <c r="C129" s="1035"/>
      <c r="D129" s="1036"/>
      <c r="E129" s="1039" t="s">
        <v>461</v>
      </c>
      <c r="F129" s="1037"/>
      <c r="G129" s="1037"/>
      <c r="H129" s="1038"/>
      <c r="I129" s="134" t="s">
        <v>462</v>
      </c>
      <c r="J129" s="135" t="s">
        <v>330</v>
      </c>
      <c r="K129" s="136" t="s">
        <v>330</v>
      </c>
      <c r="L129" s="137"/>
      <c r="M129" s="1097" t="s">
        <v>463</v>
      </c>
    </row>
    <row r="130" spans="1:13" ht="13.5" customHeight="1" x14ac:dyDescent="0.2">
      <c r="A130" s="1034"/>
      <c r="B130" s="1035"/>
      <c r="C130" s="1035"/>
      <c r="D130" s="1036"/>
      <c r="E130" s="131"/>
      <c r="F130" s="132" t="s">
        <v>331</v>
      </c>
      <c r="G130" s="1037" t="s">
        <v>464</v>
      </c>
      <c r="H130" s="1038"/>
      <c r="I130" s="134"/>
      <c r="J130" s="135"/>
      <c r="K130" s="136"/>
      <c r="L130" s="137"/>
      <c r="M130" s="1097"/>
    </row>
    <row r="131" spans="1:13" ht="28.5" customHeight="1" x14ac:dyDescent="0.2">
      <c r="A131" s="128"/>
      <c r="B131" s="129"/>
      <c r="C131" s="129"/>
      <c r="D131" s="130"/>
      <c r="E131" s="131"/>
      <c r="F131" s="132" t="s">
        <v>331</v>
      </c>
      <c r="G131" s="1037" t="s">
        <v>465</v>
      </c>
      <c r="H131" s="1038"/>
      <c r="I131" s="134"/>
      <c r="J131" s="135"/>
      <c r="K131" s="136"/>
      <c r="L131" s="137"/>
      <c r="M131" s="1097"/>
    </row>
    <row r="132" spans="1:13" ht="13.5" customHeight="1" x14ac:dyDescent="0.2">
      <c r="A132" s="169"/>
      <c r="B132" s="170"/>
      <c r="C132" s="170"/>
      <c r="D132" s="171"/>
      <c r="E132" s="161"/>
      <c r="F132" s="162"/>
      <c r="G132" s="162"/>
      <c r="H132" s="163"/>
      <c r="I132" s="164"/>
      <c r="J132" s="165"/>
      <c r="K132" s="166"/>
      <c r="L132" s="167"/>
      <c r="M132" s="1097"/>
    </row>
    <row r="133" spans="1:13" ht="27" customHeight="1" x14ac:dyDescent="0.2">
      <c r="A133" s="1034"/>
      <c r="B133" s="1035"/>
      <c r="C133" s="1035"/>
      <c r="D133" s="1036"/>
      <c r="E133" s="1040" t="s">
        <v>466</v>
      </c>
      <c r="F133" s="1041"/>
      <c r="G133" s="1041"/>
      <c r="H133" s="1042"/>
      <c r="I133" s="168"/>
      <c r="J133" s="125" t="s">
        <v>330</v>
      </c>
      <c r="K133" s="126" t="s">
        <v>330</v>
      </c>
      <c r="L133" s="127"/>
      <c r="M133" s="1097"/>
    </row>
    <row r="134" spans="1:13" ht="12" customHeight="1" x14ac:dyDescent="0.2">
      <c r="A134" s="169"/>
      <c r="B134" s="170"/>
      <c r="C134" s="170"/>
      <c r="D134" s="171"/>
      <c r="E134" s="161"/>
      <c r="F134" s="162"/>
      <c r="G134" s="162"/>
      <c r="H134" s="163"/>
      <c r="I134" s="164"/>
      <c r="J134" s="165"/>
      <c r="K134" s="166"/>
      <c r="L134" s="167"/>
      <c r="M134" s="1097"/>
    </row>
    <row r="135" spans="1:13" ht="27" customHeight="1" x14ac:dyDescent="0.2">
      <c r="A135" s="1034"/>
      <c r="B135" s="1035"/>
      <c r="C135" s="1035"/>
      <c r="D135" s="1036"/>
      <c r="E135" s="1040" t="s">
        <v>467</v>
      </c>
      <c r="F135" s="1041"/>
      <c r="G135" s="1041"/>
      <c r="H135" s="1042"/>
      <c r="I135" s="134" t="s">
        <v>468</v>
      </c>
      <c r="J135" s="125" t="s">
        <v>330</v>
      </c>
      <c r="K135" s="126" t="s">
        <v>330</v>
      </c>
      <c r="L135" s="127"/>
      <c r="M135" s="134"/>
    </row>
    <row r="136" spans="1:13" ht="12" customHeight="1" x14ac:dyDescent="0.2">
      <c r="A136" s="169"/>
      <c r="B136" s="170"/>
      <c r="C136" s="170"/>
      <c r="D136" s="171"/>
      <c r="E136" s="161"/>
      <c r="F136" s="162"/>
      <c r="G136" s="162"/>
      <c r="H136" s="163"/>
      <c r="I136" s="164"/>
      <c r="J136" s="165"/>
      <c r="K136" s="166"/>
      <c r="L136" s="167"/>
      <c r="M136" s="157"/>
    </row>
    <row r="137" spans="1:13" ht="13.5" customHeight="1" x14ac:dyDescent="0.2">
      <c r="A137" s="1034"/>
      <c r="B137" s="1035"/>
      <c r="C137" s="1035"/>
      <c r="D137" s="1036"/>
      <c r="E137" s="1040" t="s">
        <v>469</v>
      </c>
      <c r="F137" s="1041"/>
      <c r="G137" s="1041"/>
      <c r="H137" s="1042"/>
      <c r="I137" s="168"/>
      <c r="J137" s="125" t="s">
        <v>330</v>
      </c>
      <c r="K137" s="126" t="s">
        <v>330</v>
      </c>
      <c r="L137" s="127"/>
      <c r="M137" s="134"/>
    </row>
    <row r="138" spans="1:13" ht="12" customHeight="1" x14ac:dyDescent="0.2">
      <c r="A138" s="169"/>
      <c r="B138" s="170"/>
      <c r="C138" s="170"/>
      <c r="D138" s="171"/>
      <c r="E138" s="154"/>
      <c r="F138" s="155"/>
      <c r="G138" s="155"/>
      <c r="H138" s="156"/>
      <c r="I138" s="157"/>
      <c r="J138" s="158"/>
      <c r="K138" s="159"/>
      <c r="L138" s="160"/>
      <c r="M138" s="157"/>
    </row>
    <row r="139" spans="1:13" ht="27" customHeight="1" x14ac:dyDescent="0.2">
      <c r="A139" s="1034"/>
      <c r="B139" s="1035"/>
      <c r="C139" s="1035"/>
      <c r="D139" s="1036"/>
      <c r="E139" s="1040" t="s">
        <v>470</v>
      </c>
      <c r="F139" s="1041"/>
      <c r="G139" s="1041"/>
      <c r="H139" s="1042"/>
      <c r="I139" s="168"/>
      <c r="J139" s="125" t="s">
        <v>330</v>
      </c>
      <c r="K139" s="126" t="s">
        <v>330</v>
      </c>
      <c r="L139" s="127"/>
      <c r="M139" s="184"/>
    </row>
    <row r="140" spans="1:13" ht="14.15" customHeight="1" x14ac:dyDescent="0.2">
      <c r="A140" s="185"/>
      <c r="B140" s="186"/>
      <c r="C140" s="186"/>
      <c r="D140" s="187"/>
      <c r="E140" s="161"/>
      <c r="F140" s="162"/>
      <c r="G140" s="162"/>
      <c r="H140" s="163"/>
      <c r="I140" s="164"/>
      <c r="J140" s="165"/>
      <c r="K140" s="166"/>
      <c r="L140" s="167"/>
      <c r="M140" s="164"/>
    </row>
    <row r="141" spans="1:13" ht="27" customHeight="1" x14ac:dyDescent="0.2">
      <c r="A141" s="1034" t="s">
        <v>471</v>
      </c>
      <c r="B141" s="1035"/>
      <c r="C141" s="1035"/>
      <c r="D141" s="1036"/>
      <c r="E141" s="1039" t="s">
        <v>472</v>
      </c>
      <c r="F141" s="1037"/>
      <c r="G141" s="1037"/>
      <c r="H141" s="1038"/>
      <c r="I141" s="134" t="s">
        <v>473</v>
      </c>
      <c r="J141" s="135" t="s">
        <v>330</v>
      </c>
      <c r="K141" s="136" t="s">
        <v>330</v>
      </c>
      <c r="L141" s="137" t="s">
        <v>330</v>
      </c>
      <c r="M141" s="1076" t="s">
        <v>474</v>
      </c>
    </row>
    <row r="142" spans="1:13" ht="12" customHeight="1" x14ac:dyDescent="0.2">
      <c r="A142" s="169"/>
      <c r="B142" s="170"/>
      <c r="C142" s="170"/>
      <c r="D142" s="171"/>
      <c r="E142" s="161"/>
      <c r="F142" s="162"/>
      <c r="G142" s="162"/>
      <c r="H142" s="163"/>
      <c r="I142" s="164"/>
      <c r="J142" s="165"/>
      <c r="K142" s="166"/>
      <c r="L142" s="167"/>
      <c r="M142" s="1076"/>
    </row>
    <row r="143" spans="1:13" ht="13.5" customHeight="1" x14ac:dyDescent="0.2">
      <c r="A143" s="1034"/>
      <c r="B143" s="1035"/>
      <c r="C143" s="1035"/>
      <c r="D143" s="1036"/>
      <c r="E143" s="1040" t="s">
        <v>475</v>
      </c>
      <c r="F143" s="1041"/>
      <c r="G143" s="1041"/>
      <c r="H143" s="1042"/>
      <c r="I143" s="168"/>
      <c r="J143" s="125" t="s">
        <v>330</v>
      </c>
      <c r="K143" s="126" t="s">
        <v>330</v>
      </c>
      <c r="L143" s="127"/>
      <c r="M143" s="1076"/>
    </row>
    <row r="144" spans="1:13" ht="13.5" customHeight="1" x14ac:dyDescent="0.2">
      <c r="A144" s="196"/>
      <c r="B144" s="197"/>
      <c r="C144" s="197"/>
      <c r="D144" s="198"/>
      <c r="E144" s="161"/>
      <c r="F144" s="162"/>
      <c r="G144" s="162"/>
      <c r="H144" s="163"/>
      <c r="I144" s="164"/>
      <c r="J144" s="165"/>
      <c r="K144" s="166"/>
      <c r="L144" s="167"/>
      <c r="M144" s="1092"/>
    </row>
    <row r="145" spans="1:13" ht="13.5" customHeight="1" x14ac:dyDescent="0.2">
      <c r="A145" s="1034" t="s">
        <v>440</v>
      </c>
      <c r="B145" s="1035"/>
      <c r="C145" s="1035"/>
      <c r="D145" s="1036"/>
      <c r="E145" s="1039" t="s">
        <v>476</v>
      </c>
      <c r="F145" s="1037"/>
      <c r="G145" s="1037"/>
      <c r="H145" s="1038"/>
      <c r="I145" s="134" t="s">
        <v>477</v>
      </c>
      <c r="J145" s="135" t="s">
        <v>330</v>
      </c>
      <c r="K145" s="136" t="s">
        <v>330</v>
      </c>
      <c r="L145" s="137"/>
      <c r="M145" s="134" t="s">
        <v>440</v>
      </c>
    </row>
    <row r="146" spans="1:13" ht="13.5" customHeight="1" x14ac:dyDescent="0.2">
      <c r="A146" s="1034"/>
      <c r="B146" s="1035"/>
      <c r="C146" s="1035"/>
      <c r="D146" s="1036"/>
      <c r="E146" s="131" t="s">
        <v>330</v>
      </c>
      <c r="F146" s="1037" t="s">
        <v>478</v>
      </c>
      <c r="G146" s="1037"/>
      <c r="H146" s="1038"/>
      <c r="I146" s="134"/>
      <c r="J146" s="135"/>
      <c r="K146" s="136"/>
      <c r="L146" s="137"/>
      <c r="M146" s="134"/>
    </row>
    <row r="147" spans="1:13" ht="13.5" customHeight="1" x14ac:dyDescent="0.2">
      <c r="A147" s="1034"/>
      <c r="B147" s="1035"/>
      <c r="C147" s="1035"/>
      <c r="D147" s="1036"/>
      <c r="E147" s="131" t="s">
        <v>330</v>
      </c>
      <c r="F147" s="1037" t="s">
        <v>479</v>
      </c>
      <c r="G147" s="1037"/>
      <c r="H147" s="1038"/>
      <c r="I147" s="134"/>
      <c r="J147" s="135"/>
      <c r="K147" s="136"/>
      <c r="L147" s="137"/>
      <c r="M147" s="134"/>
    </row>
    <row r="148" spans="1:13" ht="13.5" customHeight="1" x14ac:dyDescent="0.2">
      <c r="A148" s="1034"/>
      <c r="B148" s="1035"/>
      <c r="C148" s="1035"/>
      <c r="D148" s="1036"/>
      <c r="E148" s="131" t="s">
        <v>330</v>
      </c>
      <c r="F148" s="1037" t="s">
        <v>480</v>
      </c>
      <c r="G148" s="1037"/>
      <c r="H148" s="1038"/>
      <c r="I148" s="134"/>
      <c r="J148" s="135"/>
      <c r="K148" s="136"/>
      <c r="L148" s="137"/>
      <c r="M148" s="134"/>
    </row>
    <row r="149" spans="1:13" ht="13.5" customHeight="1" x14ac:dyDescent="0.2">
      <c r="A149" s="1034"/>
      <c r="B149" s="1035"/>
      <c r="C149" s="1035"/>
      <c r="D149" s="1036"/>
      <c r="E149" s="131" t="s">
        <v>330</v>
      </c>
      <c r="F149" s="1037" t="s">
        <v>481</v>
      </c>
      <c r="G149" s="1037"/>
      <c r="H149" s="1038"/>
      <c r="I149" s="134"/>
      <c r="J149" s="135"/>
      <c r="K149" s="136"/>
      <c r="L149" s="137"/>
      <c r="M149" s="134"/>
    </row>
    <row r="150" spans="1:13" ht="13.5" customHeight="1" x14ac:dyDescent="0.2">
      <c r="A150" s="1034"/>
      <c r="B150" s="1035"/>
      <c r="C150" s="1035"/>
      <c r="D150" s="1036"/>
      <c r="E150" s="131" t="s">
        <v>330</v>
      </c>
      <c r="F150" s="1037" t="s">
        <v>482</v>
      </c>
      <c r="G150" s="1037"/>
      <c r="H150" s="1038"/>
      <c r="I150" s="134"/>
      <c r="J150" s="135"/>
      <c r="K150" s="136"/>
      <c r="L150" s="137"/>
      <c r="M150" s="134"/>
    </row>
    <row r="151" spans="1:13" ht="13.5" customHeight="1" x14ac:dyDescent="0.2">
      <c r="A151" s="1034"/>
      <c r="B151" s="1035"/>
      <c r="C151" s="1035"/>
      <c r="D151" s="1036"/>
      <c r="E151" s="131" t="s">
        <v>330</v>
      </c>
      <c r="F151" s="1037" t="s">
        <v>483</v>
      </c>
      <c r="G151" s="1037"/>
      <c r="H151" s="1038"/>
      <c r="I151" s="134"/>
      <c r="J151" s="135"/>
      <c r="K151" s="136"/>
      <c r="L151" s="137"/>
      <c r="M151" s="134"/>
    </row>
    <row r="152" spans="1:13" ht="13.5" customHeight="1" x14ac:dyDescent="0.2">
      <c r="A152" s="1034"/>
      <c r="B152" s="1035"/>
      <c r="C152" s="1035"/>
      <c r="D152" s="1036"/>
      <c r="E152" s="131" t="s">
        <v>330</v>
      </c>
      <c r="F152" s="1037" t="s">
        <v>484</v>
      </c>
      <c r="G152" s="1037"/>
      <c r="H152" s="1038"/>
      <c r="I152" s="134"/>
      <c r="J152" s="135"/>
      <c r="K152" s="136"/>
      <c r="L152" s="137"/>
      <c r="M152" s="134"/>
    </row>
    <row r="153" spans="1:13" ht="13.5" customHeight="1" x14ac:dyDescent="0.2">
      <c r="A153" s="1034"/>
      <c r="B153" s="1035"/>
      <c r="C153" s="1035"/>
      <c r="D153" s="1036"/>
      <c r="E153" s="131" t="s">
        <v>330</v>
      </c>
      <c r="F153" s="1037" t="s">
        <v>485</v>
      </c>
      <c r="G153" s="1037"/>
      <c r="H153" s="1038"/>
      <c r="I153" s="134"/>
      <c r="J153" s="135"/>
      <c r="K153" s="136"/>
      <c r="L153" s="137"/>
      <c r="M153" s="134"/>
    </row>
    <row r="154" spans="1:13" ht="13.5" customHeight="1" x14ac:dyDescent="0.2">
      <c r="A154" s="1034"/>
      <c r="B154" s="1035"/>
      <c r="C154" s="1035"/>
      <c r="D154" s="1036"/>
      <c r="E154" s="131" t="s">
        <v>330</v>
      </c>
      <c r="F154" s="1037" t="s">
        <v>486</v>
      </c>
      <c r="G154" s="1037"/>
      <c r="H154" s="1038"/>
      <c r="I154" s="134"/>
      <c r="J154" s="135"/>
      <c r="K154" s="136"/>
      <c r="L154" s="137"/>
      <c r="M154" s="134"/>
    </row>
    <row r="155" spans="1:13" ht="13.5" customHeight="1" x14ac:dyDescent="0.2">
      <c r="A155" s="128"/>
      <c r="B155" s="129"/>
      <c r="C155" s="129"/>
      <c r="D155" s="130"/>
      <c r="E155" s="131" t="s">
        <v>330</v>
      </c>
      <c r="F155" s="1029" t="s">
        <v>487</v>
      </c>
      <c r="G155" s="1029"/>
      <c r="H155" s="1030"/>
      <c r="I155" s="134"/>
      <c r="J155" s="135"/>
      <c r="K155" s="136"/>
      <c r="L155" s="137"/>
      <c r="M155" s="134"/>
    </row>
    <row r="156" spans="1:13" ht="13.5" customHeight="1" x14ac:dyDescent="0.2">
      <c r="A156" s="1034"/>
      <c r="B156" s="1035"/>
      <c r="C156" s="1035"/>
      <c r="D156" s="1036"/>
      <c r="E156" s="131" t="s">
        <v>330</v>
      </c>
      <c r="F156" s="1037" t="s">
        <v>488</v>
      </c>
      <c r="G156" s="1037"/>
      <c r="H156" s="1038"/>
      <c r="I156" s="134"/>
      <c r="J156" s="135"/>
      <c r="K156" s="136"/>
      <c r="L156" s="137"/>
      <c r="M156" s="134"/>
    </row>
    <row r="157" spans="1:13" ht="13.5" customHeight="1" x14ac:dyDescent="0.2">
      <c r="A157" s="196"/>
      <c r="B157" s="197"/>
      <c r="C157" s="197"/>
      <c r="D157" s="198"/>
      <c r="E157" s="161"/>
      <c r="F157" s="162"/>
      <c r="G157" s="162"/>
      <c r="H157" s="163"/>
      <c r="I157" s="164"/>
      <c r="J157" s="165"/>
      <c r="K157" s="166"/>
      <c r="L157" s="167"/>
      <c r="M157" s="164"/>
    </row>
    <row r="158" spans="1:13" ht="90.65" customHeight="1" x14ac:dyDescent="0.2">
      <c r="A158" s="1034" t="s">
        <v>489</v>
      </c>
      <c r="B158" s="1035"/>
      <c r="C158" s="1035"/>
      <c r="D158" s="1036"/>
      <c r="E158" s="1039" t="s">
        <v>490</v>
      </c>
      <c r="F158" s="1037"/>
      <c r="G158" s="1037"/>
      <c r="H158" s="1038"/>
      <c r="I158" s="134" t="s">
        <v>491</v>
      </c>
      <c r="J158" s="135" t="s">
        <v>330</v>
      </c>
      <c r="K158" s="136" t="s">
        <v>330</v>
      </c>
      <c r="L158" s="137"/>
      <c r="M158" s="188" t="s">
        <v>492</v>
      </c>
    </row>
    <row r="159" spans="1:13" ht="13.5" customHeight="1" x14ac:dyDescent="0.2">
      <c r="A159" s="169"/>
      <c r="B159" s="170"/>
      <c r="C159" s="170"/>
      <c r="D159" s="171"/>
      <c r="E159" s="161"/>
      <c r="F159" s="162"/>
      <c r="G159" s="162"/>
      <c r="H159" s="163"/>
      <c r="I159" s="164"/>
      <c r="J159" s="165"/>
      <c r="K159" s="166"/>
      <c r="L159" s="167"/>
      <c r="M159" s="164"/>
    </row>
    <row r="160" spans="1:13" ht="27" customHeight="1" x14ac:dyDescent="0.2">
      <c r="A160" s="1034"/>
      <c r="B160" s="1035"/>
      <c r="C160" s="1035"/>
      <c r="D160" s="1036"/>
      <c r="E160" s="1040" t="s">
        <v>493</v>
      </c>
      <c r="F160" s="1041"/>
      <c r="G160" s="1041"/>
      <c r="H160" s="1042"/>
      <c r="I160" s="168"/>
      <c r="J160" s="125" t="s">
        <v>330</v>
      </c>
      <c r="K160" s="126" t="s">
        <v>330</v>
      </c>
      <c r="L160" s="127"/>
      <c r="M160" s="168"/>
    </row>
    <row r="161" spans="1:13" ht="13.5" customHeight="1" x14ac:dyDescent="0.2">
      <c r="A161" s="169"/>
      <c r="B161" s="170"/>
      <c r="C161" s="170"/>
      <c r="D161" s="171"/>
      <c r="E161" s="161"/>
      <c r="F161" s="162"/>
      <c r="G161" s="162"/>
      <c r="H161" s="163"/>
      <c r="I161" s="164"/>
      <c r="J161" s="165"/>
      <c r="K161" s="166"/>
      <c r="L161" s="167"/>
      <c r="M161" s="164"/>
    </row>
    <row r="162" spans="1:13" ht="13.5" customHeight="1" x14ac:dyDescent="0.2">
      <c r="A162" s="1034"/>
      <c r="B162" s="1035"/>
      <c r="C162" s="1035"/>
      <c r="D162" s="1036"/>
      <c r="E162" s="1040" t="s">
        <v>494</v>
      </c>
      <c r="F162" s="1041"/>
      <c r="G162" s="1041"/>
      <c r="H162" s="1042"/>
      <c r="I162" s="168"/>
      <c r="J162" s="125" t="s">
        <v>330</v>
      </c>
      <c r="K162" s="126" t="s">
        <v>330</v>
      </c>
      <c r="L162" s="127"/>
      <c r="M162" s="168" t="s">
        <v>495</v>
      </c>
    </row>
    <row r="163" spans="1:13" ht="13.5" customHeight="1" x14ac:dyDescent="0.2">
      <c r="A163" s="128"/>
      <c r="B163" s="129"/>
      <c r="C163" s="129"/>
      <c r="D163" s="130"/>
      <c r="E163" s="131"/>
      <c r="F163" s="132"/>
      <c r="G163" s="132"/>
      <c r="H163" s="133"/>
      <c r="I163" s="134"/>
      <c r="J163" s="135"/>
      <c r="K163" s="136"/>
      <c r="L163" s="137"/>
      <c r="M163" s="134"/>
    </row>
    <row r="164" spans="1:13" ht="54.9" customHeight="1" x14ac:dyDescent="0.2">
      <c r="A164" s="128"/>
      <c r="B164" s="129"/>
      <c r="C164" s="129"/>
      <c r="D164" s="130"/>
      <c r="E164" s="1026" t="s">
        <v>496</v>
      </c>
      <c r="F164" s="1027"/>
      <c r="G164" s="1027"/>
      <c r="H164" s="1028"/>
      <c r="I164" s="168"/>
      <c r="J164" s="125" t="s">
        <v>381</v>
      </c>
      <c r="K164" s="126" t="s">
        <v>381</v>
      </c>
      <c r="L164" s="376"/>
      <c r="M164" s="168"/>
    </row>
    <row r="165" spans="1:13" ht="13.5" customHeight="1" x14ac:dyDescent="0.2">
      <c r="A165" s="128"/>
      <c r="B165" s="129"/>
      <c r="C165" s="129"/>
      <c r="D165" s="130"/>
      <c r="E165" s="131"/>
      <c r="F165" s="132" t="s">
        <v>331</v>
      </c>
      <c r="G165" s="1029" t="s">
        <v>497</v>
      </c>
      <c r="H165" s="1030"/>
      <c r="I165" s="134"/>
      <c r="J165" s="135"/>
      <c r="K165" s="136"/>
      <c r="L165" s="380"/>
      <c r="M165" s="134"/>
    </row>
    <row r="166" spans="1:13" ht="13.5" customHeight="1" x14ac:dyDescent="0.2">
      <c r="A166" s="128"/>
      <c r="B166" s="129"/>
      <c r="C166" s="129"/>
      <c r="D166" s="130"/>
      <c r="E166" s="131"/>
      <c r="F166" s="132"/>
      <c r="G166" s="1029"/>
      <c r="H166" s="1030"/>
      <c r="I166" s="134"/>
      <c r="J166" s="135"/>
      <c r="K166" s="136"/>
      <c r="L166" s="380"/>
      <c r="M166" s="134"/>
    </row>
    <row r="167" spans="1:13" ht="13.5" customHeight="1" x14ac:dyDescent="0.2">
      <c r="A167" s="128"/>
      <c r="B167" s="129"/>
      <c r="C167" s="129"/>
      <c r="D167" s="130"/>
      <c r="E167" s="131"/>
      <c r="F167" s="132"/>
      <c r="G167" s="1029"/>
      <c r="H167" s="1030"/>
      <c r="I167" s="134"/>
      <c r="J167" s="135"/>
      <c r="K167" s="136"/>
      <c r="L167" s="380"/>
      <c r="M167" s="134"/>
    </row>
    <row r="168" spans="1:13" ht="13.5" customHeight="1" x14ac:dyDescent="0.2">
      <c r="A168" s="128"/>
      <c r="B168" s="129"/>
      <c r="C168" s="129"/>
      <c r="D168" s="130"/>
      <c r="E168" s="131"/>
      <c r="F168" s="132"/>
      <c r="G168" s="1029"/>
      <c r="H168" s="1030"/>
      <c r="I168" s="134"/>
      <c r="J168" s="135"/>
      <c r="K168" s="136"/>
      <c r="L168" s="380"/>
      <c r="M168" s="134"/>
    </row>
    <row r="169" spans="1:13" ht="14.25" customHeight="1" x14ac:dyDescent="0.2">
      <c r="A169" s="128"/>
      <c r="B169" s="129"/>
      <c r="C169" s="129"/>
      <c r="D169" s="130"/>
      <c r="E169" s="131"/>
      <c r="F169" s="132"/>
      <c r="G169" s="1029"/>
      <c r="H169" s="1030"/>
      <c r="I169" s="134"/>
      <c r="J169" s="135"/>
      <c r="K169" s="136"/>
      <c r="L169" s="380"/>
      <c r="M169" s="134"/>
    </row>
    <row r="170" spans="1:13" ht="12.9" customHeight="1" x14ac:dyDescent="0.2">
      <c r="A170" s="128"/>
      <c r="B170" s="129"/>
      <c r="C170" s="129"/>
      <c r="D170" s="130"/>
      <c r="E170" s="138"/>
      <c r="F170" s="139"/>
      <c r="G170" s="1031"/>
      <c r="H170" s="1032"/>
      <c r="I170" s="141"/>
      <c r="J170" s="142"/>
      <c r="K170" s="143"/>
      <c r="L170" s="384"/>
      <c r="M170" s="141"/>
    </row>
    <row r="171" spans="1:13" ht="81.650000000000006" customHeight="1" x14ac:dyDescent="0.2">
      <c r="A171" s="625"/>
      <c r="B171" s="626"/>
      <c r="C171" s="626"/>
      <c r="D171" s="627"/>
      <c r="E171" s="1033" t="s">
        <v>498</v>
      </c>
      <c r="F171" s="1029"/>
      <c r="G171" s="1029"/>
      <c r="H171" s="1030"/>
      <c r="I171" s="134"/>
      <c r="J171" s="135" t="s">
        <v>381</v>
      </c>
      <c r="K171" s="136" t="s">
        <v>381</v>
      </c>
      <c r="L171" s="380"/>
      <c r="M171" s="377"/>
    </row>
    <row r="172" spans="1:13" ht="15" customHeight="1" x14ac:dyDescent="0.2">
      <c r="A172" s="128"/>
      <c r="B172" s="129"/>
      <c r="C172" s="129"/>
      <c r="D172" s="130"/>
      <c r="E172" s="131" t="s">
        <v>331</v>
      </c>
      <c r="F172" s="1029" t="s">
        <v>499</v>
      </c>
      <c r="G172" s="1029"/>
      <c r="H172" s="1030"/>
      <c r="I172" s="134"/>
      <c r="J172" s="135"/>
      <c r="K172" s="136"/>
      <c r="L172" s="380"/>
      <c r="M172" s="377"/>
    </row>
    <row r="173" spans="1:13" ht="41.4" customHeight="1" x14ac:dyDescent="0.2">
      <c r="A173" s="128"/>
      <c r="B173" s="129"/>
      <c r="C173" s="129"/>
      <c r="D173" s="130"/>
      <c r="E173" s="131"/>
      <c r="F173" s="132" t="s">
        <v>360</v>
      </c>
      <c r="G173" s="1029" t="s">
        <v>500</v>
      </c>
      <c r="H173" s="1030"/>
      <c r="I173" s="134"/>
      <c r="J173" s="135"/>
      <c r="K173" s="136"/>
      <c r="L173" s="380"/>
      <c r="M173" s="377"/>
    </row>
    <row r="174" spans="1:13" ht="27.65" customHeight="1" x14ac:dyDescent="0.2">
      <c r="A174" s="128"/>
      <c r="B174" s="129"/>
      <c r="C174" s="129"/>
      <c r="D174" s="130"/>
      <c r="E174" s="131"/>
      <c r="F174" s="132" t="s">
        <v>360</v>
      </c>
      <c r="G174" s="1029" t="s">
        <v>501</v>
      </c>
      <c r="H174" s="1030"/>
      <c r="I174" s="134"/>
      <c r="J174" s="135"/>
      <c r="K174" s="136"/>
      <c r="L174" s="380"/>
      <c r="M174" s="377"/>
    </row>
    <row r="175" spans="1:13" ht="13.5" customHeight="1" x14ac:dyDescent="0.2">
      <c r="A175" s="185"/>
      <c r="B175" s="186"/>
      <c r="C175" s="186"/>
      <c r="D175" s="187"/>
      <c r="E175" s="161"/>
      <c r="F175" s="162"/>
      <c r="G175" s="162"/>
      <c r="H175" s="163"/>
      <c r="I175" s="164"/>
      <c r="J175" s="165"/>
      <c r="K175" s="166"/>
      <c r="L175" s="389"/>
      <c r="M175" s="386"/>
    </row>
    <row r="176" spans="1:13" ht="56.15" customHeight="1" x14ac:dyDescent="0.2">
      <c r="A176" s="1020" t="s">
        <v>502</v>
      </c>
      <c r="B176" s="1021"/>
      <c r="C176" s="1021"/>
      <c r="D176" s="1022"/>
      <c r="E176" s="1043" t="s">
        <v>503</v>
      </c>
      <c r="F176" s="1044"/>
      <c r="G176" s="1044"/>
      <c r="H176" s="1045"/>
      <c r="I176" s="134" t="s">
        <v>504</v>
      </c>
      <c r="J176" s="425" t="s">
        <v>330</v>
      </c>
      <c r="K176" s="427" t="s">
        <v>330</v>
      </c>
      <c r="L176" s="420"/>
      <c r="M176" s="134" t="s">
        <v>505</v>
      </c>
    </row>
    <row r="177" spans="1:13" ht="17.25" customHeight="1" x14ac:dyDescent="0.2">
      <c r="A177" s="396"/>
      <c r="B177" s="397"/>
      <c r="C177" s="397"/>
      <c r="D177" s="398"/>
      <c r="E177" s="421" t="s">
        <v>360</v>
      </c>
      <c r="F177" s="1107" t="s">
        <v>506</v>
      </c>
      <c r="G177" s="1107"/>
      <c r="H177" s="1108"/>
      <c r="I177" s="390"/>
      <c r="J177" s="391"/>
      <c r="K177" s="392"/>
      <c r="L177" s="393"/>
      <c r="M177" s="390"/>
    </row>
    <row r="178" spans="1:13" ht="13.5" customHeight="1" x14ac:dyDescent="0.2">
      <c r="A178" s="396"/>
      <c r="B178" s="397"/>
      <c r="C178" s="397"/>
      <c r="D178" s="398"/>
      <c r="E178" s="131" t="s">
        <v>330</v>
      </c>
      <c r="F178" s="1029" t="s">
        <v>507</v>
      </c>
      <c r="G178" s="1029"/>
      <c r="H178" s="1030"/>
      <c r="I178" s="390"/>
      <c r="J178" s="391"/>
      <c r="K178" s="392"/>
      <c r="L178" s="393"/>
      <c r="M178" s="390"/>
    </row>
    <row r="179" spans="1:13" ht="15.75" customHeight="1" x14ac:dyDescent="0.2">
      <c r="A179" s="396"/>
      <c r="B179" s="397"/>
      <c r="C179" s="397"/>
      <c r="D179" s="398"/>
      <c r="E179" s="131"/>
      <c r="F179" s="1029"/>
      <c r="G179" s="1029"/>
      <c r="H179" s="1030"/>
      <c r="I179" s="390"/>
      <c r="J179" s="391"/>
      <c r="K179" s="392"/>
      <c r="L179" s="393"/>
      <c r="M179" s="390"/>
    </row>
    <row r="180" spans="1:13" ht="18.75" customHeight="1" x14ac:dyDescent="0.2">
      <c r="A180" s="396"/>
      <c r="B180" s="397"/>
      <c r="C180" s="397"/>
      <c r="D180" s="398"/>
      <c r="E180" s="131" t="s">
        <v>330</v>
      </c>
      <c r="F180" s="1029" t="s">
        <v>508</v>
      </c>
      <c r="G180" s="1029"/>
      <c r="H180" s="1030"/>
      <c r="I180" s="390"/>
      <c r="J180" s="391"/>
      <c r="K180" s="392"/>
      <c r="L180" s="393"/>
      <c r="M180" s="390"/>
    </row>
    <row r="181" spans="1:13" ht="13.5" customHeight="1" x14ac:dyDescent="0.2">
      <c r="A181" s="396"/>
      <c r="B181" s="397"/>
      <c r="C181" s="397"/>
      <c r="D181" s="398"/>
      <c r="E181" s="131" t="s">
        <v>330</v>
      </c>
      <c r="F181" s="1029" t="s">
        <v>509</v>
      </c>
      <c r="G181" s="1029"/>
      <c r="H181" s="1030"/>
      <c r="I181" s="390"/>
      <c r="J181" s="391"/>
      <c r="K181" s="392"/>
      <c r="L181" s="393"/>
      <c r="M181" s="390"/>
    </row>
    <row r="182" spans="1:13" ht="13.5" customHeight="1" x14ac:dyDescent="0.2">
      <c r="A182" s="396"/>
      <c r="B182" s="397"/>
      <c r="C182" s="397"/>
      <c r="D182" s="398"/>
      <c r="E182" s="131"/>
      <c r="F182" s="1029"/>
      <c r="G182" s="1029"/>
      <c r="H182" s="1030"/>
      <c r="I182" s="390"/>
      <c r="J182" s="391"/>
      <c r="K182" s="392"/>
      <c r="L182" s="393"/>
      <c r="M182" s="390"/>
    </row>
    <row r="183" spans="1:13" ht="13.5" customHeight="1" x14ac:dyDescent="0.2">
      <c r="A183" s="396"/>
      <c r="B183" s="397"/>
      <c r="C183" s="397"/>
      <c r="D183" s="398"/>
      <c r="E183" s="422"/>
      <c r="F183" s="423"/>
      <c r="G183" s="423"/>
      <c r="H183" s="424"/>
      <c r="I183" s="390"/>
      <c r="J183" s="391"/>
      <c r="K183" s="392"/>
      <c r="L183" s="393"/>
      <c r="M183" s="390"/>
    </row>
    <row r="184" spans="1:13" ht="13.5" customHeight="1" x14ac:dyDescent="0.2">
      <c r="A184" s="396"/>
      <c r="B184" s="397"/>
      <c r="C184" s="397"/>
      <c r="D184" s="398"/>
      <c r="E184" s="421" t="s">
        <v>360</v>
      </c>
      <c r="F184" s="1107" t="s">
        <v>510</v>
      </c>
      <c r="G184" s="1107"/>
      <c r="H184" s="1108"/>
      <c r="I184" s="390"/>
      <c r="J184" s="391"/>
      <c r="K184" s="392"/>
      <c r="L184" s="393"/>
      <c r="M184" s="390"/>
    </row>
    <row r="185" spans="1:13" ht="13.5" customHeight="1" x14ac:dyDescent="0.2">
      <c r="A185" s="396"/>
      <c r="B185" s="397"/>
      <c r="C185" s="397"/>
      <c r="D185" s="398"/>
      <c r="E185" s="131" t="s">
        <v>330</v>
      </c>
      <c r="F185" s="1029" t="s">
        <v>511</v>
      </c>
      <c r="G185" s="1029"/>
      <c r="H185" s="1030"/>
      <c r="I185" s="390"/>
      <c r="J185" s="391"/>
      <c r="K185" s="392"/>
      <c r="L185" s="393"/>
      <c r="M185" s="390"/>
    </row>
    <row r="186" spans="1:13" ht="13.5" customHeight="1" x14ac:dyDescent="0.2">
      <c r="A186" s="396"/>
      <c r="B186" s="397"/>
      <c r="C186" s="397"/>
      <c r="D186" s="398"/>
      <c r="E186" s="131"/>
      <c r="F186" s="1029"/>
      <c r="G186" s="1029"/>
      <c r="H186" s="1030"/>
      <c r="I186" s="390"/>
      <c r="J186" s="391"/>
      <c r="K186" s="392"/>
      <c r="L186" s="393"/>
      <c r="M186" s="390"/>
    </row>
    <row r="187" spans="1:13" ht="13.5" customHeight="1" x14ac:dyDescent="0.2">
      <c r="A187" s="396"/>
      <c r="B187" s="397"/>
      <c r="C187" s="397"/>
      <c r="D187" s="398"/>
      <c r="E187" s="131"/>
      <c r="F187" s="1029"/>
      <c r="G187" s="1029"/>
      <c r="H187" s="1030"/>
      <c r="I187" s="390"/>
      <c r="J187" s="391"/>
      <c r="K187" s="392"/>
      <c r="L187" s="393"/>
      <c r="M187" s="390"/>
    </row>
    <row r="188" spans="1:13" ht="29.15" customHeight="1" x14ac:dyDescent="0.2">
      <c r="A188" s="396"/>
      <c r="B188" s="397"/>
      <c r="C188" s="397"/>
      <c r="D188" s="398"/>
      <c r="E188" s="131" t="s">
        <v>330</v>
      </c>
      <c r="F188" s="1029" t="s">
        <v>512</v>
      </c>
      <c r="G188" s="1029"/>
      <c r="H188" s="1030"/>
      <c r="I188" s="390"/>
      <c r="J188" s="391"/>
      <c r="K188" s="392"/>
      <c r="L188" s="393"/>
      <c r="M188" s="390"/>
    </row>
    <row r="189" spans="1:13" ht="14.15" customHeight="1" x14ac:dyDescent="0.2">
      <c r="A189" s="396"/>
      <c r="B189" s="397"/>
      <c r="C189" s="397"/>
      <c r="D189" s="398"/>
      <c r="E189" s="131" t="s">
        <v>330</v>
      </c>
      <c r="F189" s="1029" t="s">
        <v>513</v>
      </c>
      <c r="G189" s="1029"/>
      <c r="H189" s="1030"/>
      <c r="I189" s="390"/>
      <c r="J189" s="391"/>
      <c r="K189" s="392"/>
      <c r="L189" s="393"/>
      <c r="M189" s="390"/>
    </row>
    <row r="190" spans="1:13" ht="13.5" customHeight="1" x14ac:dyDescent="0.2">
      <c r="A190" s="396"/>
      <c r="B190" s="397"/>
      <c r="C190" s="397"/>
      <c r="D190" s="398"/>
      <c r="E190" s="161"/>
      <c r="F190" s="162"/>
      <c r="G190" s="162"/>
      <c r="H190" s="163"/>
      <c r="I190" s="386"/>
      <c r="J190" s="387"/>
      <c r="K190" s="388"/>
      <c r="L190" s="389"/>
      <c r="M190" s="386"/>
    </row>
    <row r="191" spans="1:13" ht="54" customHeight="1" x14ac:dyDescent="0.2">
      <c r="A191" s="396"/>
      <c r="B191" s="397"/>
      <c r="C191" s="397"/>
      <c r="D191" s="398"/>
      <c r="E191" s="1026" t="s">
        <v>514</v>
      </c>
      <c r="F191" s="1027"/>
      <c r="G191" s="1027"/>
      <c r="H191" s="1028"/>
      <c r="I191" s="134" t="s">
        <v>515</v>
      </c>
      <c r="J191" s="418" t="s">
        <v>330</v>
      </c>
      <c r="K191" s="419" t="s">
        <v>330</v>
      </c>
      <c r="L191" s="420"/>
      <c r="M191" s="134" t="s">
        <v>516</v>
      </c>
    </row>
    <row r="192" spans="1:13" ht="42" customHeight="1" x14ac:dyDescent="0.2">
      <c r="A192" s="396"/>
      <c r="B192" s="397"/>
      <c r="C192" s="397"/>
      <c r="D192" s="398"/>
      <c r="E192" s="131" t="s">
        <v>331</v>
      </c>
      <c r="F192" s="1029" t="s">
        <v>517</v>
      </c>
      <c r="G192" s="1029"/>
      <c r="H192" s="1030"/>
      <c r="I192" s="390"/>
      <c r="J192" s="391"/>
      <c r="K192" s="392"/>
      <c r="L192" s="393"/>
      <c r="M192" s="390"/>
    </row>
    <row r="193" spans="1:13" ht="42.9" customHeight="1" x14ac:dyDescent="0.2">
      <c r="A193" s="396"/>
      <c r="B193" s="397"/>
      <c r="C193" s="397"/>
      <c r="D193" s="398"/>
      <c r="E193" s="131" t="s">
        <v>331</v>
      </c>
      <c r="F193" s="1029" t="s">
        <v>518</v>
      </c>
      <c r="G193" s="1029"/>
      <c r="H193" s="1030"/>
      <c r="I193" s="390"/>
      <c r="J193" s="391"/>
      <c r="K193" s="392"/>
      <c r="L193" s="393"/>
      <c r="M193" s="390"/>
    </row>
    <row r="194" spans="1:13" ht="13.5" customHeight="1" x14ac:dyDescent="0.2">
      <c r="A194" s="396"/>
      <c r="B194" s="397"/>
      <c r="C194" s="397"/>
      <c r="D194" s="398"/>
      <c r="E194" s="161"/>
      <c r="F194" s="162"/>
      <c r="G194" s="162"/>
      <c r="H194" s="163"/>
      <c r="I194" s="386"/>
      <c r="J194" s="387"/>
      <c r="K194" s="388"/>
      <c r="L194" s="389"/>
      <c r="M194" s="386"/>
    </row>
    <row r="195" spans="1:13" ht="30" customHeight="1" x14ac:dyDescent="0.2">
      <c r="A195" s="396"/>
      <c r="B195" s="397"/>
      <c r="C195" s="397"/>
      <c r="D195" s="398"/>
      <c r="E195" s="1026" t="s">
        <v>519</v>
      </c>
      <c r="F195" s="1027"/>
      <c r="G195" s="1027"/>
      <c r="H195" s="1028"/>
      <c r="I195" s="390"/>
      <c r="J195" s="425" t="s">
        <v>381</v>
      </c>
      <c r="K195" s="426" t="s">
        <v>381</v>
      </c>
      <c r="L195" s="393"/>
      <c r="M195" s="390"/>
    </row>
    <row r="196" spans="1:13" ht="13.5" customHeight="1" x14ac:dyDescent="0.2">
      <c r="A196" s="396"/>
      <c r="B196" s="397"/>
      <c r="C196" s="397"/>
      <c r="D196" s="398"/>
      <c r="E196" s="189"/>
      <c r="F196" s="190"/>
      <c r="G196" s="190"/>
      <c r="H196" s="532"/>
      <c r="I196" s="390"/>
      <c r="J196" s="425"/>
      <c r="K196" s="426"/>
      <c r="L196" s="393"/>
      <c r="M196" s="390"/>
    </row>
    <row r="197" spans="1:13" ht="40.5" customHeight="1" x14ac:dyDescent="0.2">
      <c r="A197" s="1072" t="s">
        <v>520</v>
      </c>
      <c r="B197" s="1073"/>
      <c r="C197" s="1073"/>
      <c r="D197" s="1074"/>
      <c r="E197" s="1040" t="s">
        <v>521</v>
      </c>
      <c r="F197" s="1041"/>
      <c r="G197" s="1041"/>
      <c r="H197" s="1042"/>
      <c r="I197" s="168" t="s">
        <v>522</v>
      </c>
      <c r="J197" s="125" t="s">
        <v>330</v>
      </c>
      <c r="K197" s="126" t="s">
        <v>330</v>
      </c>
      <c r="L197" s="127"/>
      <c r="M197" s="168" t="s">
        <v>523</v>
      </c>
    </row>
    <row r="198" spans="1:13" ht="13.5" customHeight="1" x14ac:dyDescent="0.2">
      <c r="A198" s="196"/>
      <c r="B198" s="197"/>
      <c r="C198" s="197"/>
      <c r="D198" s="198"/>
      <c r="E198" s="161"/>
      <c r="F198" s="162"/>
      <c r="G198" s="162"/>
      <c r="H198" s="163"/>
      <c r="I198" s="164"/>
      <c r="J198" s="165"/>
      <c r="K198" s="166"/>
      <c r="L198" s="167"/>
      <c r="M198" s="164"/>
    </row>
    <row r="199" spans="1:13" ht="42.65" customHeight="1" x14ac:dyDescent="0.2">
      <c r="A199" s="1034" t="s">
        <v>486</v>
      </c>
      <c r="B199" s="1035"/>
      <c r="C199" s="1035"/>
      <c r="D199" s="1036"/>
      <c r="E199" s="1039" t="s">
        <v>524</v>
      </c>
      <c r="F199" s="1037"/>
      <c r="G199" s="1037"/>
      <c r="H199" s="1038"/>
      <c r="I199" s="134" t="s">
        <v>525</v>
      </c>
      <c r="J199" s="135" t="s">
        <v>330</v>
      </c>
      <c r="K199" s="136" t="s">
        <v>330</v>
      </c>
      <c r="L199" s="137"/>
      <c r="M199" s="1112" t="s">
        <v>526</v>
      </c>
    </row>
    <row r="200" spans="1:13" ht="13.5" customHeight="1" x14ac:dyDescent="0.2">
      <c r="A200" s="169"/>
      <c r="B200" s="170"/>
      <c r="C200" s="170"/>
      <c r="D200" s="171"/>
      <c r="E200" s="154"/>
      <c r="F200" s="155" t="s">
        <v>527</v>
      </c>
      <c r="G200" s="155"/>
      <c r="H200" s="156"/>
      <c r="I200" s="157"/>
      <c r="J200" s="158"/>
      <c r="K200" s="159"/>
      <c r="L200" s="160"/>
      <c r="M200" s="1112"/>
    </row>
    <row r="201" spans="1:13" ht="13.5" customHeight="1" x14ac:dyDescent="0.2">
      <c r="A201" s="169"/>
      <c r="B201" s="170"/>
      <c r="C201" s="170"/>
      <c r="D201" s="171"/>
      <c r="E201" s="154"/>
      <c r="F201" s="155"/>
      <c r="G201" s="1078" t="s">
        <v>528</v>
      </c>
      <c r="H201" s="1079"/>
      <c r="I201" s="157"/>
      <c r="J201" s="158"/>
      <c r="K201" s="159"/>
      <c r="L201" s="160"/>
      <c r="M201" s="1112"/>
    </row>
    <row r="202" spans="1:13" ht="13.5" customHeight="1" x14ac:dyDescent="0.2">
      <c r="A202" s="169"/>
      <c r="B202" s="170"/>
      <c r="C202" s="170"/>
      <c r="D202" s="171"/>
      <c r="E202" s="154"/>
      <c r="F202" s="155"/>
      <c r="G202" s="1078" t="s">
        <v>528</v>
      </c>
      <c r="H202" s="1079"/>
      <c r="I202" s="157"/>
      <c r="J202" s="158"/>
      <c r="K202" s="159"/>
      <c r="L202" s="160"/>
      <c r="M202" s="1112"/>
    </row>
    <row r="203" spans="1:13" ht="13.5" customHeight="1" x14ac:dyDescent="0.2">
      <c r="A203" s="169"/>
      <c r="B203" s="170"/>
      <c r="C203" s="170"/>
      <c r="D203" s="171"/>
      <c r="E203" s="161"/>
      <c r="F203" s="162"/>
      <c r="G203" s="162"/>
      <c r="H203" s="163"/>
      <c r="I203" s="164"/>
      <c r="J203" s="165"/>
      <c r="K203" s="166"/>
      <c r="L203" s="167"/>
      <c r="M203" s="191"/>
    </row>
    <row r="204" spans="1:13" ht="13.5" customHeight="1" x14ac:dyDescent="0.2">
      <c r="A204" s="169"/>
      <c r="B204" s="170"/>
      <c r="C204" s="170"/>
      <c r="D204" s="171"/>
      <c r="E204" s="1123" t="s">
        <v>529</v>
      </c>
      <c r="F204" s="1124"/>
      <c r="G204" s="1124"/>
      <c r="H204" s="1125"/>
      <c r="I204" s="157"/>
      <c r="J204" s="135" t="s">
        <v>330</v>
      </c>
      <c r="K204" s="136" t="s">
        <v>330</v>
      </c>
      <c r="L204" s="160"/>
      <c r="M204" s="134"/>
    </row>
    <row r="205" spans="1:13" ht="13.5" customHeight="1" x14ac:dyDescent="0.2">
      <c r="A205" s="169"/>
      <c r="B205" s="170"/>
      <c r="C205" s="170"/>
      <c r="D205" s="171"/>
      <c r="E205" s="161"/>
      <c r="F205" s="162"/>
      <c r="G205" s="162"/>
      <c r="H205" s="163"/>
      <c r="I205" s="164"/>
      <c r="J205" s="165"/>
      <c r="K205" s="166"/>
      <c r="L205" s="167"/>
      <c r="M205" s="192"/>
    </row>
    <row r="206" spans="1:13" ht="13.5" customHeight="1" x14ac:dyDescent="0.2">
      <c r="A206" s="169"/>
      <c r="B206" s="170"/>
      <c r="C206" s="170"/>
      <c r="D206" s="171"/>
      <c r="E206" s="1123" t="s">
        <v>530</v>
      </c>
      <c r="F206" s="1124"/>
      <c r="G206" s="1124"/>
      <c r="H206" s="1125"/>
      <c r="I206" s="157"/>
      <c r="J206" s="135" t="s">
        <v>330</v>
      </c>
      <c r="K206" s="136" t="s">
        <v>330</v>
      </c>
      <c r="L206" s="160"/>
      <c r="M206" s="134" t="s">
        <v>531</v>
      </c>
    </row>
    <row r="207" spans="1:13" ht="13.5" customHeight="1" x14ac:dyDescent="0.2">
      <c r="A207" s="169"/>
      <c r="B207" s="170"/>
      <c r="C207" s="170"/>
      <c r="D207" s="171"/>
      <c r="E207" s="161"/>
      <c r="F207" s="162"/>
      <c r="G207" s="162"/>
      <c r="H207" s="163"/>
      <c r="I207" s="164"/>
      <c r="J207" s="165"/>
      <c r="K207" s="166"/>
      <c r="L207" s="167"/>
      <c r="M207" s="192"/>
    </row>
    <row r="208" spans="1:13" ht="15" customHeight="1" x14ac:dyDescent="0.2">
      <c r="A208" s="1034"/>
      <c r="B208" s="1035"/>
      <c r="C208" s="1035"/>
      <c r="D208" s="1036"/>
      <c r="E208" s="1040" t="s">
        <v>532</v>
      </c>
      <c r="F208" s="1041"/>
      <c r="G208" s="1041"/>
      <c r="H208" s="1042"/>
      <c r="I208" s="1090" t="s">
        <v>533</v>
      </c>
      <c r="J208" s="125"/>
      <c r="K208" s="126"/>
      <c r="L208" s="127"/>
      <c r="M208" s="1109" t="s">
        <v>534</v>
      </c>
    </row>
    <row r="209" spans="1:13" ht="54.65" customHeight="1" x14ac:dyDescent="0.2">
      <c r="A209" s="1034"/>
      <c r="B209" s="1035"/>
      <c r="C209" s="1035"/>
      <c r="D209" s="1036"/>
      <c r="E209" s="1039" t="s">
        <v>535</v>
      </c>
      <c r="F209" s="1037"/>
      <c r="G209" s="1037"/>
      <c r="H209" s="1038"/>
      <c r="I209" s="1076"/>
      <c r="J209" s="135" t="s">
        <v>330</v>
      </c>
      <c r="K209" s="136" t="s">
        <v>330</v>
      </c>
      <c r="L209" s="137" t="s">
        <v>330</v>
      </c>
      <c r="M209" s="1110"/>
    </row>
    <row r="210" spans="1:13" ht="14.25" customHeight="1" x14ac:dyDescent="0.2">
      <c r="A210" s="128"/>
      <c r="B210" s="129"/>
      <c r="C210" s="129"/>
      <c r="D210" s="130"/>
      <c r="E210" s="131"/>
      <c r="F210" s="1029"/>
      <c r="G210" s="1029"/>
      <c r="H210" s="1030"/>
      <c r="I210" s="134"/>
      <c r="J210" s="135"/>
      <c r="K210" s="136"/>
      <c r="L210" s="137"/>
      <c r="M210" s="1111"/>
    </row>
    <row r="211" spans="1:13" ht="30" customHeight="1" x14ac:dyDescent="0.2">
      <c r="A211" s="1034"/>
      <c r="B211" s="1035"/>
      <c r="C211" s="1035"/>
      <c r="D211" s="1036"/>
      <c r="E211" s="1040" t="s">
        <v>536</v>
      </c>
      <c r="F211" s="1041"/>
      <c r="G211" s="1041"/>
      <c r="H211" s="1042"/>
      <c r="I211" s="1090"/>
      <c r="J211" s="125" t="s">
        <v>330</v>
      </c>
      <c r="K211" s="126" t="s">
        <v>330</v>
      </c>
      <c r="L211" s="127" t="s">
        <v>330</v>
      </c>
      <c r="M211" s="168"/>
    </row>
    <row r="212" spans="1:13" ht="13.5" customHeight="1" x14ac:dyDescent="0.2">
      <c r="A212" s="169"/>
      <c r="B212" s="170"/>
      <c r="C212" s="170"/>
      <c r="D212" s="171"/>
      <c r="E212" s="154"/>
      <c r="F212" s="155" t="s">
        <v>527</v>
      </c>
      <c r="G212" s="155"/>
      <c r="H212" s="156"/>
      <c r="I212" s="1076"/>
      <c r="J212" s="158"/>
      <c r="K212" s="159"/>
      <c r="L212" s="160"/>
      <c r="M212" s="134"/>
    </row>
    <row r="213" spans="1:13" ht="13.5" customHeight="1" x14ac:dyDescent="0.2">
      <c r="A213" s="169"/>
      <c r="B213" s="170"/>
      <c r="C213" s="170"/>
      <c r="D213" s="171"/>
      <c r="E213" s="154"/>
      <c r="F213" s="155"/>
      <c r="G213" s="1078" t="s">
        <v>537</v>
      </c>
      <c r="H213" s="1079"/>
      <c r="I213" s="157"/>
      <c r="J213" s="158"/>
      <c r="K213" s="159"/>
      <c r="L213" s="160"/>
      <c r="M213" s="134"/>
    </row>
    <row r="214" spans="1:13" ht="13.5" customHeight="1" x14ac:dyDescent="0.2">
      <c r="A214" s="169"/>
      <c r="B214" s="170"/>
      <c r="C214" s="170"/>
      <c r="D214" s="171"/>
      <c r="E214" s="154"/>
      <c r="F214" s="155"/>
      <c r="G214" s="1078"/>
      <c r="H214" s="1079"/>
      <c r="I214" s="157"/>
      <c r="J214" s="158"/>
      <c r="K214" s="159"/>
      <c r="L214" s="160"/>
      <c r="M214" s="157"/>
    </row>
    <row r="215" spans="1:13" ht="15" customHeight="1" x14ac:dyDescent="0.2">
      <c r="A215" s="1034"/>
      <c r="B215" s="1035"/>
      <c r="C215" s="1035"/>
      <c r="D215" s="1036"/>
      <c r="E215" s="1040" t="s">
        <v>538</v>
      </c>
      <c r="F215" s="1041"/>
      <c r="G215" s="1041"/>
      <c r="H215" s="1042"/>
      <c r="I215" s="1086" t="s">
        <v>539</v>
      </c>
      <c r="J215" s="125" t="s">
        <v>330</v>
      </c>
      <c r="K215" s="126" t="s">
        <v>330</v>
      </c>
      <c r="L215" s="127" t="s">
        <v>330</v>
      </c>
      <c r="M215" s="168"/>
    </row>
    <row r="216" spans="1:13" ht="28.5" customHeight="1" x14ac:dyDescent="0.2">
      <c r="A216" s="128"/>
      <c r="B216" s="129"/>
      <c r="C216" s="129"/>
      <c r="D216" s="130"/>
      <c r="E216" s="1033" t="s">
        <v>540</v>
      </c>
      <c r="F216" s="1029"/>
      <c r="G216" s="1029"/>
      <c r="H216" s="1030"/>
      <c r="I216" s="1087"/>
      <c r="J216" s="135"/>
      <c r="K216" s="136"/>
      <c r="L216" s="137"/>
      <c r="M216" s="134"/>
    </row>
    <row r="217" spans="1:13" ht="30" customHeight="1" x14ac:dyDescent="0.2">
      <c r="A217" s="128"/>
      <c r="B217" s="129"/>
      <c r="C217" s="129"/>
      <c r="D217" s="130"/>
      <c r="E217" s="189"/>
      <c r="F217" s="190"/>
      <c r="G217" s="1029" t="s">
        <v>541</v>
      </c>
      <c r="H217" s="1030"/>
      <c r="I217" s="1087"/>
      <c r="J217" s="135"/>
      <c r="K217" s="136"/>
      <c r="L217" s="137"/>
      <c r="M217" s="134"/>
    </row>
    <row r="218" spans="1:13" ht="15" customHeight="1" x14ac:dyDescent="0.2">
      <c r="A218" s="128"/>
      <c r="B218" s="129"/>
      <c r="C218" s="129"/>
      <c r="D218" s="130"/>
      <c r="E218" s="189"/>
      <c r="F218" s="190"/>
      <c r="G218" s="1029" t="s">
        <v>542</v>
      </c>
      <c r="H218" s="1030"/>
      <c r="I218" s="173"/>
      <c r="J218" s="135"/>
      <c r="K218" s="136"/>
      <c r="L218" s="137"/>
      <c r="M218" s="134"/>
    </row>
    <row r="219" spans="1:13" ht="13.5" customHeight="1" x14ac:dyDescent="0.2">
      <c r="A219" s="169"/>
      <c r="B219" s="170"/>
      <c r="C219" s="170"/>
      <c r="D219" s="171"/>
      <c r="E219" s="161"/>
      <c r="F219" s="162"/>
      <c r="G219" s="162"/>
      <c r="H219" s="163"/>
      <c r="I219" s="141"/>
      <c r="J219" s="165"/>
      <c r="K219" s="166"/>
      <c r="L219" s="167"/>
      <c r="M219" s="164"/>
    </row>
    <row r="220" spans="1:13" ht="13.5" customHeight="1" x14ac:dyDescent="0.2">
      <c r="A220" s="1034"/>
      <c r="B220" s="1035"/>
      <c r="C220" s="1035"/>
      <c r="D220" s="1036"/>
      <c r="E220" s="1040" t="s">
        <v>543</v>
      </c>
      <c r="F220" s="1041"/>
      <c r="G220" s="1041"/>
      <c r="H220" s="1042"/>
      <c r="I220" s="1090"/>
      <c r="J220" s="125" t="s">
        <v>330</v>
      </c>
      <c r="K220" s="126" t="s">
        <v>330</v>
      </c>
      <c r="L220" s="127" t="s">
        <v>330</v>
      </c>
      <c r="M220" s="168"/>
    </row>
    <row r="221" spans="1:13" ht="13.5" customHeight="1" x14ac:dyDescent="0.2">
      <c r="A221" s="169"/>
      <c r="B221" s="170"/>
      <c r="C221" s="170"/>
      <c r="D221" s="171"/>
      <c r="E221" s="154"/>
      <c r="F221" s="155" t="s">
        <v>527</v>
      </c>
      <c r="G221" s="155"/>
      <c r="H221" s="156"/>
      <c r="I221" s="1076"/>
      <c r="J221" s="158"/>
      <c r="K221" s="159"/>
      <c r="L221" s="160"/>
      <c r="M221" s="134"/>
    </row>
    <row r="222" spans="1:13" ht="13.5" customHeight="1" x14ac:dyDescent="0.2">
      <c r="A222" s="169"/>
      <c r="B222" s="170"/>
      <c r="C222" s="170"/>
      <c r="D222" s="171"/>
      <c r="E222" s="154"/>
      <c r="F222" s="155"/>
      <c r="G222" s="1078" t="s">
        <v>537</v>
      </c>
      <c r="H222" s="1079"/>
      <c r="I222" s="157"/>
      <c r="J222" s="158"/>
      <c r="K222" s="159"/>
      <c r="L222" s="160"/>
      <c r="M222" s="134"/>
    </row>
    <row r="223" spans="1:13" ht="13.5" customHeight="1" x14ac:dyDescent="0.2">
      <c r="A223" s="185"/>
      <c r="B223" s="186"/>
      <c r="C223" s="186"/>
      <c r="D223" s="187"/>
      <c r="E223" s="161"/>
      <c r="F223" s="162"/>
      <c r="G223" s="1094"/>
      <c r="H223" s="1095"/>
      <c r="I223" s="164"/>
      <c r="J223" s="165"/>
      <c r="K223" s="166"/>
      <c r="L223" s="167"/>
      <c r="M223" s="164"/>
    </row>
    <row r="224" spans="1:13" ht="29.15" customHeight="1" x14ac:dyDescent="0.2">
      <c r="A224" s="1023" t="s">
        <v>544</v>
      </c>
      <c r="B224" s="1024"/>
      <c r="C224" s="1024"/>
      <c r="D224" s="1025"/>
      <c r="E224" s="1026" t="s">
        <v>545</v>
      </c>
      <c r="F224" s="1027"/>
      <c r="G224" s="1027"/>
      <c r="H224" s="1028"/>
      <c r="I224" s="134" t="s">
        <v>546</v>
      </c>
      <c r="J224" s="425" t="s">
        <v>381</v>
      </c>
      <c r="K224" s="426" t="s">
        <v>381</v>
      </c>
      <c r="L224" s="393"/>
      <c r="M224" s="390"/>
    </row>
    <row r="225" spans="1:13" ht="55.5" customHeight="1" x14ac:dyDescent="0.2">
      <c r="A225" s="396"/>
      <c r="B225" s="397"/>
      <c r="C225" s="397"/>
      <c r="D225" s="398"/>
      <c r="E225" s="533" t="s">
        <v>330</v>
      </c>
      <c r="F225" s="1027" t="s">
        <v>547</v>
      </c>
      <c r="G225" s="1027"/>
      <c r="H225" s="1028"/>
      <c r="I225" s="157"/>
      <c r="J225" s="425"/>
      <c r="K225" s="426"/>
      <c r="L225" s="393"/>
      <c r="M225" s="195" t="s">
        <v>548</v>
      </c>
    </row>
    <row r="226" spans="1:13" ht="40.5" customHeight="1" x14ac:dyDescent="0.2">
      <c r="A226" s="396"/>
      <c r="B226" s="397"/>
      <c r="C226" s="397"/>
      <c r="D226" s="398"/>
      <c r="E226" s="131"/>
      <c r="F226" s="132" t="s">
        <v>331</v>
      </c>
      <c r="G226" s="1029" t="s">
        <v>549</v>
      </c>
      <c r="H226" s="1030"/>
      <c r="I226" s="157"/>
      <c r="J226" s="425"/>
      <c r="K226" s="426"/>
      <c r="L226" s="393"/>
      <c r="M226" s="390"/>
    </row>
    <row r="227" spans="1:13" ht="14.15" customHeight="1" x14ac:dyDescent="0.2">
      <c r="A227" s="396"/>
      <c r="B227" s="397"/>
      <c r="C227" s="397"/>
      <c r="D227" s="398"/>
      <c r="E227" s="131"/>
      <c r="F227" s="132"/>
      <c r="G227" s="132"/>
      <c r="H227" s="133" t="s">
        <v>550</v>
      </c>
      <c r="I227" s="390"/>
      <c r="J227" s="394"/>
      <c r="K227" s="395"/>
      <c r="L227" s="393"/>
      <c r="M227" s="390"/>
    </row>
    <row r="228" spans="1:13" ht="13.5" customHeight="1" x14ac:dyDescent="0.2">
      <c r="A228" s="396"/>
      <c r="B228" s="397"/>
      <c r="C228" s="397"/>
      <c r="D228" s="398"/>
      <c r="E228" s="189"/>
      <c r="F228" s="190"/>
      <c r="G228" s="190"/>
      <c r="H228" s="532"/>
      <c r="I228" s="390"/>
      <c r="J228" s="394"/>
      <c r="K228" s="395"/>
      <c r="L228" s="393"/>
      <c r="M228" s="390"/>
    </row>
    <row r="229" spans="1:13" ht="35.15" customHeight="1" x14ac:dyDescent="0.2">
      <c r="A229" s="396"/>
      <c r="B229" s="397"/>
      <c r="C229" s="397"/>
      <c r="D229" s="398"/>
      <c r="E229" s="533" t="s">
        <v>330</v>
      </c>
      <c r="F229" s="1027" t="s">
        <v>551</v>
      </c>
      <c r="G229" s="1027"/>
      <c r="H229" s="1028"/>
      <c r="I229" s="390"/>
      <c r="J229" s="394"/>
      <c r="K229" s="395"/>
      <c r="L229" s="393"/>
      <c r="M229" s="134" t="s">
        <v>552</v>
      </c>
    </row>
    <row r="230" spans="1:13" ht="13.5" customHeight="1" x14ac:dyDescent="0.2">
      <c r="A230" s="396"/>
      <c r="B230" s="397"/>
      <c r="C230" s="397"/>
      <c r="D230" s="398"/>
      <c r="E230" s="189"/>
      <c r="F230" s="190"/>
      <c r="G230" s="190"/>
      <c r="H230" s="532"/>
      <c r="I230" s="390"/>
      <c r="J230" s="394"/>
      <c r="K230" s="395"/>
      <c r="L230" s="393"/>
      <c r="M230" s="390"/>
    </row>
    <row r="231" spans="1:13" ht="42.65" customHeight="1" x14ac:dyDescent="0.2">
      <c r="A231" s="396"/>
      <c r="B231" s="397"/>
      <c r="C231" s="397"/>
      <c r="D231" s="398"/>
      <c r="E231" s="533" t="s">
        <v>330</v>
      </c>
      <c r="F231" s="1027" t="s">
        <v>553</v>
      </c>
      <c r="G231" s="1027"/>
      <c r="H231" s="1028"/>
      <c r="I231" s="390"/>
      <c r="J231" s="394"/>
      <c r="K231" s="395"/>
      <c r="L231" s="393"/>
      <c r="M231" s="134" t="s">
        <v>516</v>
      </c>
    </row>
    <row r="232" spans="1:13" ht="13.5" customHeight="1" x14ac:dyDescent="0.2">
      <c r="A232" s="400"/>
      <c r="B232" s="401"/>
      <c r="C232" s="401"/>
      <c r="D232" s="402"/>
      <c r="E232" s="385"/>
      <c r="F232" s="162"/>
      <c r="G232" s="162"/>
      <c r="H232" s="163"/>
      <c r="I232" s="386"/>
      <c r="J232" s="387"/>
      <c r="K232" s="388"/>
      <c r="L232" s="389"/>
      <c r="M232" s="386"/>
    </row>
    <row r="233" spans="1:13" ht="35.15" customHeight="1" x14ac:dyDescent="0.2">
      <c r="A233" s="1034" t="s">
        <v>554</v>
      </c>
      <c r="B233" s="1035"/>
      <c r="C233" s="1035"/>
      <c r="D233" s="1036"/>
      <c r="E233" s="1040" t="s">
        <v>555</v>
      </c>
      <c r="F233" s="1041"/>
      <c r="G233" s="1041"/>
      <c r="H233" s="1042"/>
      <c r="I233" s="168" t="s">
        <v>556</v>
      </c>
      <c r="J233" s="418" t="s">
        <v>330</v>
      </c>
      <c r="K233" s="555" t="s">
        <v>330</v>
      </c>
      <c r="L233" s="559"/>
      <c r="M233" s="168" t="s">
        <v>557</v>
      </c>
    </row>
    <row r="234" spans="1:13" ht="14.15" customHeight="1" x14ac:dyDescent="0.2">
      <c r="A234" s="196"/>
      <c r="B234" s="197"/>
      <c r="C234" s="197"/>
      <c r="D234" s="198"/>
      <c r="E234" s="138"/>
      <c r="F234" s="139"/>
      <c r="G234" s="139"/>
      <c r="H234" s="140"/>
      <c r="I234" s="141"/>
      <c r="J234" s="560"/>
      <c r="K234" s="561"/>
      <c r="L234" s="562"/>
      <c r="M234" s="141"/>
    </row>
    <row r="235" spans="1:13" ht="40.5" customHeight="1" x14ac:dyDescent="0.2">
      <c r="A235" s="1034" t="s">
        <v>558</v>
      </c>
      <c r="B235" s="1035"/>
      <c r="C235" s="1035"/>
      <c r="D235" s="1036"/>
      <c r="E235" s="1039" t="s">
        <v>559</v>
      </c>
      <c r="F235" s="1037"/>
      <c r="G235" s="1037"/>
      <c r="H235" s="1038"/>
      <c r="I235" s="134" t="s">
        <v>560</v>
      </c>
      <c r="J235" s="135" t="s">
        <v>330</v>
      </c>
      <c r="K235" s="136" t="s">
        <v>330</v>
      </c>
      <c r="L235" s="137"/>
      <c r="M235" s="134" t="s">
        <v>561</v>
      </c>
    </row>
    <row r="236" spans="1:13" ht="13.5" customHeight="1" x14ac:dyDescent="0.2">
      <c r="A236" s="169"/>
      <c r="B236" s="170"/>
      <c r="C236" s="170"/>
      <c r="D236" s="171"/>
      <c r="E236" s="161"/>
      <c r="F236" s="162"/>
      <c r="G236" s="162"/>
      <c r="H236" s="163"/>
      <c r="I236" s="164"/>
      <c r="J236" s="165"/>
      <c r="K236" s="166"/>
      <c r="L236" s="167"/>
      <c r="M236" s="164"/>
    </row>
    <row r="237" spans="1:13" ht="54" customHeight="1" x14ac:dyDescent="0.2">
      <c r="A237" s="1034"/>
      <c r="B237" s="1035"/>
      <c r="C237" s="1035"/>
      <c r="D237" s="1036"/>
      <c r="E237" s="1040" t="s">
        <v>562</v>
      </c>
      <c r="F237" s="1041"/>
      <c r="G237" s="1041"/>
      <c r="H237" s="1042"/>
      <c r="I237" s="168"/>
      <c r="J237" s="125" t="s">
        <v>330</v>
      </c>
      <c r="K237" s="126" t="s">
        <v>330</v>
      </c>
      <c r="L237" s="127"/>
      <c r="M237" s="168" t="s">
        <v>563</v>
      </c>
    </row>
    <row r="238" spans="1:13" ht="13.5" customHeight="1" x14ac:dyDescent="0.2">
      <c r="A238" s="185"/>
      <c r="B238" s="186"/>
      <c r="C238" s="186"/>
      <c r="D238" s="187"/>
      <c r="E238" s="161"/>
      <c r="F238" s="162"/>
      <c r="G238" s="162"/>
      <c r="H238" s="163"/>
      <c r="I238" s="164"/>
      <c r="J238" s="165"/>
      <c r="K238" s="166"/>
      <c r="L238" s="167"/>
      <c r="M238" s="164"/>
    </row>
    <row r="239" spans="1:13" ht="14.15" customHeight="1" x14ac:dyDescent="0.2">
      <c r="A239" s="1072" t="s">
        <v>564</v>
      </c>
      <c r="B239" s="1073"/>
      <c r="C239" s="1073"/>
      <c r="D239" s="1074"/>
      <c r="E239" s="1040" t="s">
        <v>565</v>
      </c>
      <c r="F239" s="1041"/>
      <c r="G239" s="1041"/>
      <c r="H239" s="1042"/>
      <c r="I239" s="168" t="s">
        <v>566</v>
      </c>
      <c r="J239" s="125" t="s">
        <v>330</v>
      </c>
      <c r="K239" s="126" t="s">
        <v>330</v>
      </c>
      <c r="L239" s="127"/>
      <c r="M239" s="1086" t="s">
        <v>567</v>
      </c>
    </row>
    <row r="240" spans="1:13" ht="13.5" customHeight="1" x14ac:dyDescent="0.2">
      <c r="A240" s="128"/>
      <c r="B240" s="129"/>
      <c r="C240" s="129"/>
      <c r="D240" s="130"/>
      <c r="E240" s="154"/>
      <c r="F240" s="155"/>
      <c r="G240" s="155"/>
      <c r="H240" s="156"/>
      <c r="I240" s="157"/>
      <c r="J240" s="158"/>
      <c r="K240" s="159"/>
      <c r="L240" s="160"/>
      <c r="M240" s="1087"/>
    </row>
    <row r="241" spans="1:13" ht="54" customHeight="1" x14ac:dyDescent="0.2">
      <c r="A241" s="1072" t="s">
        <v>568</v>
      </c>
      <c r="B241" s="1073"/>
      <c r="C241" s="1073"/>
      <c r="D241" s="1074"/>
      <c r="E241" s="1040" t="s">
        <v>569</v>
      </c>
      <c r="F241" s="1041"/>
      <c r="G241" s="1041"/>
      <c r="H241" s="1042"/>
      <c r="I241" s="1090" t="s">
        <v>570</v>
      </c>
      <c r="J241" s="125" t="s">
        <v>330</v>
      </c>
      <c r="K241" s="126" t="s">
        <v>330</v>
      </c>
      <c r="L241" s="127"/>
      <c r="M241" s="168" t="s">
        <v>571</v>
      </c>
    </row>
    <row r="242" spans="1:13" ht="13.5" customHeight="1" x14ac:dyDescent="0.2">
      <c r="A242" s="1034"/>
      <c r="B242" s="1035"/>
      <c r="C242" s="1035"/>
      <c r="D242" s="1036"/>
      <c r="E242" s="131"/>
      <c r="F242" s="1037" t="s">
        <v>572</v>
      </c>
      <c r="G242" s="1037"/>
      <c r="H242" s="1038"/>
      <c r="I242" s="1076"/>
      <c r="J242" s="135"/>
      <c r="K242" s="136"/>
      <c r="L242" s="137"/>
      <c r="M242" s="134"/>
    </row>
    <row r="243" spans="1:13" ht="13.5" customHeight="1" x14ac:dyDescent="0.2">
      <c r="A243" s="1034"/>
      <c r="B243" s="1035"/>
      <c r="C243" s="1035"/>
      <c r="D243" s="1036"/>
      <c r="E243" s="131"/>
      <c r="F243" s="1037" t="s">
        <v>573</v>
      </c>
      <c r="G243" s="1037"/>
      <c r="H243" s="1038"/>
      <c r="I243" s="1076"/>
      <c r="J243" s="135"/>
      <c r="K243" s="136"/>
      <c r="L243" s="137"/>
      <c r="M243" s="134"/>
    </row>
    <row r="244" spans="1:13" ht="13.5" customHeight="1" x14ac:dyDescent="0.2">
      <c r="A244" s="1034"/>
      <c r="B244" s="1035"/>
      <c r="C244" s="1035"/>
      <c r="D244" s="1036"/>
      <c r="E244" s="131"/>
      <c r="F244" s="1037" t="s">
        <v>574</v>
      </c>
      <c r="G244" s="1037"/>
      <c r="H244" s="1038"/>
      <c r="I244" s="1076"/>
      <c r="J244" s="135"/>
      <c r="K244" s="136"/>
      <c r="L244" s="137"/>
      <c r="M244" s="134"/>
    </row>
    <row r="245" spans="1:13" ht="13.5" customHeight="1" x14ac:dyDescent="0.2">
      <c r="A245" s="1034"/>
      <c r="B245" s="1035"/>
      <c r="C245" s="1035"/>
      <c r="D245" s="1036"/>
      <c r="E245" s="131"/>
      <c r="F245" s="1037" t="s">
        <v>575</v>
      </c>
      <c r="G245" s="1037"/>
      <c r="H245" s="1038"/>
      <c r="I245" s="1076"/>
      <c r="J245" s="135"/>
      <c r="K245" s="136"/>
      <c r="L245" s="137"/>
      <c r="M245" s="157"/>
    </row>
    <row r="246" spans="1:13" ht="13.5" customHeight="1" x14ac:dyDescent="0.2">
      <c r="A246" s="128"/>
      <c r="B246" s="129"/>
      <c r="C246" s="129"/>
      <c r="D246" s="130"/>
      <c r="E246" s="161"/>
      <c r="F246" s="162"/>
      <c r="G246" s="162"/>
      <c r="H246" s="163"/>
      <c r="I246" s="164"/>
      <c r="J246" s="165"/>
      <c r="K246" s="166"/>
      <c r="L246" s="167"/>
      <c r="M246" s="141"/>
    </row>
    <row r="247" spans="1:13" ht="30.75" customHeight="1" x14ac:dyDescent="0.2">
      <c r="A247" s="1034"/>
      <c r="B247" s="1035"/>
      <c r="C247" s="1035"/>
      <c r="D247" s="1036"/>
      <c r="E247" s="1040" t="s">
        <v>576</v>
      </c>
      <c r="F247" s="1041"/>
      <c r="G247" s="1041"/>
      <c r="H247" s="1042"/>
      <c r="I247" s="168"/>
      <c r="J247" s="1113" t="s">
        <v>330</v>
      </c>
      <c r="K247" s="1115" t="s">
        <v>330</v>
      </c>
      <c r="L247" s="1117" t="s">
        <v>330</v>
      </c>
      <c r="M247" s="134"/>
    </row>
    <row r="248" spans="1:13" ht="13.5" customHeight="1" x14ac:dyDescent="0.2">
      <c r="A248" s="128"/>
      <c r="B248" s="129"/>
      <c r="C248" s="129"/>
      <c r="D248" s="130"/>
      <c r="E248" s="161"/>
      <c r="F248" s="162"/>
      <c r="G248" s="162"/>
      <c r="H248" s="163"/>
      <c r="I248" s="164"/>
      <c r="J248" s="1114"/>
      <c r="K248" s="1116"/>
      <c r="L248" s="1118"/>
      <c r="M248" s="157"/>
    </row>
    <row r="249" spans="1:13" ht="13.5" customHeight="1" x14ac:dyDescent="0.2">
      <c r="A249" s="1034"/>
      <c r="B249" s="1035"/>
      <c r="C249" s="1035"/>
      <c r="D249" s="1036"/>
      <c r="E249" s="1040" t="s">
        <v>577</v>
      </c>
      <c r="F249" s="1041"/>
      <c r="G249" s="1041"/>
      <c r="H249" s="1042"/>
      <c r="I249" s="168"/>
      <c r="J249" s="125" t="s">
        <v>330</v>
      </c>
      <c r="K249" s="126" t="s">
        <v>330</v>
      </c>
      <c r="L249" s="127" t="s">
        <v>330</v>
      </c>
      <c r="M249" s="168" t="s">
        <v>578</v>
      </c>
    </row>
    <row r="250" spans="1:13" ht="13.5" customHeight="1" x14ac:dyDescent="0.2">
      <c r="A250" s="128"/>
      <c r="B250" s="129"/>
      <c r="C250" s="129"/>
      <c r="D250" s="130"/>
      <c r="E250" s="154"/>
      <c r="F250" s="155"/>
      <c r="G250" s="155"/>
      <c r="H250" s="156"/>
      <c r="I250" s="157"/>
      <c r="J250" s="158"/>
      <c r="K250" s="159"/>
      <c r="L250" s="160"/>
      <c r="M250" s="157"/>
    </row>
    <row r="251" spans="1:13" ht="54" customHeight="1" x14ac:dyDescent="0.2">
      <c r="A251" s="1072" t="s">
        <v>579</v>
      </c>
      <c r="B251" s="1073"/>
      <c r="C251" s="1073"/>
      <c r="D251" s="1074"/>
      <c r="E251" s="1040" t="s">
        <v>580</v>
      </c>
      <c r="F251" s="1041"/>
      <c r="G251" s="1041"/>
      <c r="H251" s="1042"/>
      <c r="I251" s="168" t="s">
        <v>581</v>
      </c>
      <c r="J251" s="125" t="s">
        <v>330</v>
      </c>
      <c r="K251" s="126" t="s">
        <v>330</v>
      </c>
      <c r="L251" s="127" t="s">
        <v>330</v>
      </c>
      <c r="M251" s="1090" t="s">
        <v>582</v>
      </c>
    </row>
    <row r="252" spans="1:13" ht="40.5" customHeight="1" x14ac:dyDescent="0.2">
      <c r="A252" s="1034"/>
      <c r="B252" s="1035"/>
      <c r="C252" s="1035"/>
      <c r="D252" s="1036"/>
      <c r="E252" s="131" t="s">
        <v>331</v>
      </c>
      <c r="F252" s="1037" t="s">
        <v>583</v>
      </c>
      <c r="G252" s="1037"/>
      <c r="H252" s="1038"/>
      <c r="I252" s="134"/>
      <c r="J252" s="135"/>
      <c r="K252" s="136"/>
      <c r="L252" s="137"/>
      <c r="M252" s="1076"/>
    </row>
    <row r="253" spans="1:13" ht="13.5" customHeight="1" x14ac:dyDescent="0.2">
      <c r="A253" s="1034"/>
      <c r="B253" s="1035"/>
      <c r="C253" s="1035"/>
      <c r="D253" s="1036"/>
      <c r="E253" s="131"/>
      <c r="F253" s="132" t="s">
        <v>584</v>
      </c>
      <c r="G253" s="1037" t="s">
        <v>585</v>
      </c>
      <c r="H253" s="1038"/>
      <c r="I253" s="134"/>
      <c r="J253" s="135"/>
      <c r="K253" s="136"/>
      <c r="L253" s="137"/>
      <c r="M253" s="134"/>
    </row>
    <row r="254" spans="1:13" ht="13.5" customHeight="1" x14ac:dyDescent="0.2">
      <c r="A254" s="128"/>
      <c r="B254" s="129"/>
      <c r="C254" s="129"/>
      <c r="D254" s="130"/>
      <c r="E254" s="161"/>
      <c r="F254" s="162"/>
      <c r="G254" s="162"/>
      <c r="H254" s="163"/>
      <c r="I254" s="164"/>
      <c r="J254" s="165"/>
      <c r="K254" s="166"/>
      <c r="L254" s="167"/>
      <c r="M254" s="164"/>
    </row>
    <row r="255" spans="1:13" ht="27" customHeight="1" x14ac:dyDescent="0.2">
      <c r="A255" s="1034"/>
      <c r="B255" s="1035"/>
      <c r="C255" s="1035"/>
      <c r="D255" s="1036"/>
      <c r="E255" s="1040" t="s">
        <v>586</v>
      </c>
      <c r="F255" s="1041"/>
      <c r="G255" s="1041"/>
      <c r="H255" s="1042"/>
      <c r="I255" s="168"/>
      <c r="J255" s="125" t="s">
        <v>330</v>
      </c>
      <c r="K255" s="126" t="s">
        <v>330</v>
      </c>
      <c r="L255" s="127" t="s">
        <v>330</v>
      </c>
      <c r="M255" s="199"/>
    </row>
    <row r="256" spans="1:13" ht="13.5" customHeight="1" x14ac:dyDescent="0.2">
      <c r="A256" s="1034"/>
      <c r="B256" s="1035"/>
      <c r="C256" s="1035"/>
      <c r="D256" s="1036"/>
      <c r="E256" s="131"/>
      <c r="F256" s="132" t="s">
        <v>584</v>
      </c>
      <c r="G256" s="1037" t="s">
        <v>587</v>
      </c>
      <c r="H256" s="1038"/>
      <c r="I256" s="134"/>
      <c r="J256" s="135"/>
      <c r="K256" s="136"/>
      <c r="L256" s="137"/>
      <c r="M256" s="134"/>
    </row>
    <row r="257" spans="1:13" ht="13.5" customHeight="1" x14ac:dyDescent="0.2">
      <c r="A257" s="169"/>
      <c r="B257" s="170"/>
      <c r="C257" s="170"/>
      <c r="D257" s="171"/>
      <c r="E257" s="161"/>
      <c r="F257" s="162"/>
      <c r="G257" s="162"/>
      <c r="H257" s="163"/>
      <c r="I257" s="164"/>
      <c r="J257" s="165"/>
      <c r="K257" s="166"/>
      <c r="L257" s="167"/>
      <c r="M257" s="164"/>
    </row>
    <row r="258" spans="1:13" ht="27" customHeight="1" x14ac:dyDescent="0.2">
      <c r="A258" s="1034"/>
      <c r="B258" s="1035"/>
      <c r="C258" s="1035"/>
      <c r="D258" s="1036"/>
      <c r="E258" s="1040" t="s">
        <v>588</v>
      </c>
      <c r="F258" s="1041"/>
      <c r="G258" s="1041"/>
      <c r="H258" s="1042"/>
      <c r="I258" s="168"/>
      <c r="J258" s="125" t="s">
        <v>330</v>
      </c>
      <c r="K258" s="126" t="s">
        <v>330</v>
      </c>
      <c r="L258" s="127" t="s">
        <v>330</v>
      </c>
      <c r="M258" s="168" t="s">
        <v>589</v>
      </c>
    </row>
    <row r="259" spans="1:13" ht="13.5" customHeight="1" x14ac:dyDescent="0.2">
      <c r="A259" s="196"/>
      <c r="B259" s="197"/>
      <c r="C259" s="197"/>
      <c r="D259" s="198"/>
      <c r="E259" s="138"/>
      <c r="F259" s="139"/>
      <c r="G259" s="139"/>
      <c r="H259" s="140"/>
      <c r="I259" s="141"/>
      <c r="J259" s="142"/>
      <c r="K259" s="143"/>
      <c r="L259" s="144"/>
      <c r="M259" s="141"/>
    </row>
    <row r="260" spans="1:13" ht="41.4" customHeight="1" x14ac:dyDescent="0.2">
      <c r="A260" s="1023" t="s">
        <v>590</v>
      </c>
      <c r="B260" s="1024"/>
      <c r="C260" s="1024"/>
      <c r="D260" s="1025"/>
      <c r="E260" s="1033" t="s">
        <v>591</v>
      </c>
      <c r="F260" s="1029"/>
      <c r="G260" s="1029"/>
      <c r="H260" s="1030"/>
      <c r="I260" s="134" t="s">
        <v>592</v>
      </c>
      <c r="J260" s="135" t="s">
        <v>330</v>
      </c>
      <c r="K260" s="136" t="s">
        <v>330</v>
      </c>
      <c r="L260" s="420"/>
      <c r="M260" s="134" t="s">
        <v>457</v>
      </c>
    </row>
    <row r="261" spans="1:13" ht="42" customHeight="1" x14ac:dyDescent="0.2">
      <c r="A261" s="128"/>
      <c r="B261" s="129"/>
      <c r="C261" s="129"/>
      <c r="D261" s="130"/>
      <c r="E261" s="131" t="s">
        <v>331</v>
      </c>
      <c r="F261" s="1029" t="s">
        <v>593</v>
      </c>
      <c r="G261" s="1029"/>
      <c r="H261" s="1030"/>
      <c r="I261" s="134"/>
      <c r="J261" s="425"/>
      <c r="K261" s="427"/>
      <c r="L261" s="420"/>
      <c r="M261" s="134"/>
    </row>
    <row r="262" spans="1:13" ht="17.25" customHeight="1" x14ac:dyDescent="0.2">
      <c r="A262" s="403"/>
      <c r="B262" s="404"/>
      <c r="C262" s="404"/>
      <c r="D262" s="405"/>
      <c r="E262" s="131"/>
      <c r="F262" s="132"/>
      <c r="G262" s="1126" t="s">
        <v>594</v>
      </c>
      <c r="H262" s="1127"/>
      <c r="I262" s="377"/>
      <c r="J262" s="394"/>
      <c r="K262" s="406"/>
      <c r="L262" s="399"/>
      <c r="M262" s="377"/>
    </row>
    <row r="263" spans="1:13" ht="42.65" customHeight="1" x14ac:dyDescent="0.2">
      <c r="A263" s="403"/>
      <c r="B263" s="404"/>
      <c r="C263" s="404"/>
      <c r="D263" s="405"/>
      <c r="E263" s="131" t="s">
        <v>331</v>
      </c>
      <c r="F263" s="1029" t="s">
        <v>595</v>
      </c>
      <c r="G263" s="1029"/>
      <c r="H263" s="1030"/>
      <c r="I263" s="377"/>
      <c r="J263" s="378"/>
      <c r="K263" s="379"/>
      <c r="L263" s="380"/>
      <c r="M263" s="377"/>
    </row>
    <row r="264" spans="1:13" ht="13.5" customHeight="1" x14ac:dyDescent="0.2">
      <c r="A264" s="403"/>
      <c r="B264" s="404"/>
      <c r="C264" s="404"/>
      <c r="D264" s="405"/>
      <c r="E264" s="138"/>
      <c r="F264" s="139"/>
      <c r="G264" s="139"/>
      <c r="H264" s="140"/>
      <c r="I264" s="381"/>
      <c r="J264" s="382"/>
      <c r="K264" s="383"/>
      <c r="L264" s="384"/>
      <c r="M264" s="381"/>
    </row>
    <row r="265" spans="1:13" ht="28.5" customHeight="1" x14ac:dyDescent="0.2">
      <c r="A265" s="556"/>
      <c r="B265" s="557"/>
      <c r="C265" s="557"/>
      <c r="D265" s="558"/>
      <c r="E265" s="1033" t="s">
        <v>596</v>
      </c>
      <c r="F265" s="1029"/>
      <c r="G265" s="1029"/>
      <c r="H265" s="1030"/>
      <c r="I265" s="377"/>
      <c r="J265" s="135" t="s">
        <v>330</v>
      </c>
      <c r="K265" s="136" t="s">
        <v>330</v>
      </c>
      <c r="L265" s="420"/>
      <c r="M265" s="134" t="s">
        <v>597</v>
      </c>
    </row>
    <row r="266" spans="1:13" ht="15.75" customHeight="1" x14ac:dyDescent="0.2">
      <c r="A266" s="403"/>
      <c r="B266" s="404"/>
      <c r="C266" s="404"/>
      <c r="D266" s="405"/>
      <c r="E266" s="131" t="s">
        <v>330</v>
      </c>
      <c r="F266" s="1029" t="s">
        <v>598</v>
      </c>
      <c r="G266" s="1029"/>
      <c r="H266" s="1030"/>
      <c r="I266" s="377"/>
      <c r="J266" s="425"/>
      <c r="K266" s="427"/>
      <c r="L266" s="420"/>
      <c r="M266" s="134"/>
    </row>
    <row r="267" spans="1:13" ht="29.25" customHeight="1" x14ac:dyDescent="0.2">
      <c r="A267" s="403"/>
      <c r="B267" s="404"/>
      <c r="C267" s="404"/>
      <c r="D267" s="405"/>
      <c r="E267" s="131" t="s">
        <v>330</v>
      </c>
      <c r="F267" s="1029" t="s">
        <v>599</v>
      </c>
      <c r="G267" s="1029"/>
      <c r="H267" s="1030"/>
      <c r="I267" s="377"/>
      <c r="J267" s="425"/>
      <c r="K267" s="427"/>
      <c r="L267" s="420"/>
      <c r="M267" s="134"/>
    </row>
    <row r="268" spans="1:13" ht="18.75" customHeight="1" x14ac:dyDescent="0.2">
      <c r="A268" s="403"/>
      <c r="B268" s="404"/>
      <c r="C268" s="404"/>
      <c r="D268" s="405"/>
      <c r="E268" s="131" t="s">
        <v>330</v>
      </c>
      <c r="F268" s="1029" t="s">
        <v>600</v>
      </c>
      <c r="G268" s="1029"/>
      <c r="H268" s="1030"/>
      <c r="I268" s="377"/>
      <c r="J268" s="425"/>
      <c r="K268" s="427"/>
      <c r="L268" s="420"/>
      <c r="M268" s="134"/>
    </row>
    <row r="269" spans="1:13" ht="17.25" customHeight="1" x14ac:dyDescent="0.2">
      <c r="A269" s="403"/>
      <c r="B269" s="404"/>
      <c r="C269" s="404"/>
      <c r="D269" s="405"/>
      <c r="E269" s="131" t="s">
        <v>330</v>
      </c>
      <c r="F269" s="1029" t="s">
        <v>601</v>
      </c>
      <c r="G269" s="1029"/>
      <c r="H269" s="1030"/>
      <c r="I269" s="377"/>
      <c r="J269" s="425"/>
      <c r="K269" s="427"/>
      <c r="L269" s="420"/>
      <c r="M269" s="134"/>
    </row>
    <row r="270" spans="1:13" ht="30" customHeight="1" x14ac:dyDescent="0.2">
      <c r="A270" s="403"/>
      <c r="B270" s="404"/>
      <c r="C270" s="404"/>
      <c r="D270" s="405"/>
      <c r="E270" s="131" t="s">
        <v>330</v>
      </c>
      <c r="F270" s="1029" t="s">
        <v>602</v>
      </c>
      <c r="G270" s="1029"/>
      <c r="H270" s="1030"/>
      <c r="I270" s="377"/>
      <c r="J270" s="425"/>
      <c r="K270" s="427"/>
      <c r="L270" s="420"/>
      <c r="M270" s="134"/>
    </row>
    <row r="271" spans="1:13" ht="18" customHeight="1" x14ac:dyDescent="0.2">
      <c r="A271" s="403"/>
      <c r="B271" s="404"/>
      <c r="C271" s="404"/>
      <c r="D271" s="405"/>
      <c r="E271" s="131" t="s">
        <v>330</v>
      </c>
      <c r="F271" s="1029" t="s">
        <v>603</v>
      </c>
      <c r="G271" s="1029"/>
      <c r="H271" s="1030"/>
      <c r="I271" s="377"/>
      <c r="J271" s="394"/>
      <c r="K271" s="406"/>
      <c r="L271" s="399"/>
      <c r="M271" s="377"/>
    </row>
    <row r="272" spans="1:13" ht="16.5" customHeight="1" x14ac:dyDescent="0.2">
      <c r="A272" s="403"/>
      <c r="B272" s="404"/>
      <c r="C272" s="404"/>
      <c r="D272" s="405"/>
      <c r="E272" s="131" t="s">
        <v>330</v>
      </c>
      <c r="F272" s="1029" t="s">
        <v>604</v>
      </c>
      <c r="G272" s="1029"/>
      <c r="H272" s="1030"/>
      <c r="I272" s="377"/>
      <c r="J272" s="394"/>
      <c r="K272" s="406"/>
      <c r="L272" s="399"/>
      <c r="M272" s="377"/>
    </row>
    <row r="273" spans="1:13" ht="18" customHeight="1" x14ac:dyDescent="0.2">
      <c r="A273" s="403"/>
      <c r="B273" s="404"/>
      <c r="C273" s="404"/>
      <c r="D273" s="405"/>
      <c r="E273" s="131" t="s">
        <v>330</v>
      </c>
      <c r="F273" s="1029" t="s">
        <v>605</v>
      </c>
      <c r="G273" s="1029"/>
      <c r="H273" s="1030"/>
      <c r="I273" s="377"/>
      <c r="J273" s="394"/>
      <c r="K273" s="406"/>
      <c r="L273" s="399"/>
      <c r="M273" s="377"/>
    </row>
    <row r="274" spans="1:13" ht="19.5" customHeight="1" x14ac:dyDescent="0.2">
      <c r="A274" s="403"/>
      <c r="B274" s="404"/>
      <c r="C274" s="404"/>
      <c r="D274" s="405"/>
      <c r="E274" s="131" t="s">
        <v>330</v>
      </c>
      <c r="F274" s="1029" t="s">
        <v>606</v>
      </c>
      <c r="G274" s="1029"/>
      <c r="H274" s="1030"/>
      <c r="I274" s="377"/>
      <c r="J274" s="394"/>
      <c r="K274" s="406"/>
      <c r="L274" s="399"/>
      <c r="M274" s="377"/>
    </row>
    <row r="275" spans="1:13" ht="13.5" customHeight="1" x14ac:dyDescent="0.2">
      <c r="A275" s="403"/>
      <c r="B275" s="404"/>
      <c r="C275" s="404"/>
      <c r="D275" s="405"/>
      <c r="E275" s="138"/>
      <c r="F275" s="139"/>
      <c r="G275" s="139"/>
      <c r="H275" s="140"/>
      <c r="I275" s="381"/>
      <c r="J275" s="382"/>
      <c r="K275" s="383"/>
      <c r="L275" s="384"/>
      <c r="M275" s="381"/>
    </row>
    <row r="276" spans="1:13" ht="56.15" customHeight="1" x14ac:dyDescent="0.2">
      <c r="A276" s="403"/>
      <c r="B276" s="404"/>
      <c r="C276" s="404"/>
      <c r="D276" s="405"/>
      <c r="E276" s="1026" t="s">
        <v>607</v>
      </c>
      <c r="F276" s="1027"/>
      <c r="G276" s="1027"/>
      <c r="H276" s="1028"/>
      <c r="I276" s="134"/>
      <c r="J276" s="125" t="s">
        <v>330</v>
      </c>
      <c r="K276" s="126" t="s">
        <v>330</v>
      </c>
      <c r="L276" s="420"/>
      <c r="M276" s="134" t="s">
        <v>495</v>
      </c>
    </row>
    <row r="277" spans="1:13" ht="13.5" customHeight="1" x14ac:dyDescent="0.2">
      <c r="A277" s="407"/>
      <c r="B277" s="408"/>
      <c r="C277" s="408"/>
      <c r="D277" s="409"/>
      <c r="E277" s="410"/>
      <c r="F277" s="411"/>
      <c r="G277" s="411"/>
      <c r="H277" s="412"/>
      <c r="I277" s="413"/>
      <c r="J277" s="414"/>
      <c r="K277" s="415"/>
      <c r="L277" s="416"/>
      <c r="M277" s="413"/>
    </row>
    <row r="278" spans="1:13" ht="13.5" customHeight="1" x14ac:dyDescent="0.2">
      <c r="A278" s="1035"/>
      <c r="B278" s="1035"/>
      <c r="C278" s="1035"/>
      <c r="D278" s="1035"/>
      <c r="E278" s="1037"/>
      <c r="F278" s="1037"/>
      <c r="G278" s="1037"/>
      <c r="H278" s="1037"/>
      <c r="I278" s="200"/>
      <c r="J278" s="136"/>
      <c r="K278" s="136"/>
      <c r="L278" s="136"/>
      <c r="M278" s="200"/>
    </row>
    <row r="279" spans="1:13" ht="13.5" customHeight="1" x14ac:dyDescent="0.2">
      <c r="A279" s="1122" t="s">
        <v>608</v>
      </c>
      <c r="B279" s="1122"/>
      <c r="C279" s="1122"/>
      <c r="D279" s="1122"/>
      <c r="E279" s="1122"/>
      <c r="F279" s="1122"/>
      <c r="G279" s="1122"/>
      <c r="H279" s="1122"/>
      <c r="I279" s="1122"/>
      <c r="J279" s="1122"/>
      <c r="K279" s="1122"/>
      <c r="L279" s="1122"/>
      <c r="M279" s="1122"/>
    </row>
    <row r="280" spans="1:13" ht="13.5" customHeight="1" x14ac:dyDescent="0.2">
      <c r="A280" s="1122" t="s">
        <v>609</v>
      </c>
      <c r="B280" s="1122"/>
      <c r="C280" s="1122"/>
      <c r="D280" s="1122"/>
      <c r="E280" s="1122"/>
      <c r="F280" s="1122"/>
      <c r="G280" s="1122"/>
      <c r="H280" s="1122"/>
      <c r="I280" s="1122"/>
      <c r="J280" s="1122"/>
      <c r="K280" s="1122"/>
      <c r="L280" s="1122"/>
      <c r="M280" s="1122"/>
    </row>
    <row r="281" spans="1:13" ht="13.5" customHeight="1" x14ac:dyDescent="0.2">
      <c r="A281" s="1119"/>
      <c r="B281" s="1119"/>
      <c r="C281" s="1119"/>
      <c r="D281" s="1119"/>
      <c r="E281" s="1119"/>
      <c r="F281" s="1119"/>
      <c r="G281" s="1119"/>
      <c r="H281" s="1119"/>
      <c r="I281" s="1119"/>
      <c r="J281" s="1119"/>
      <c r="K281" s="1119"/>
      <c r="L281" s="1119"/>
      <c r="M281" s="1119"/>
    </row>
    <row r="282" spans="1:13" ht="13.5" customHeight="1" x14ac:dyDescent="0.2">
      <c r="A282" s="1119"/>
      <c r="B282" s="1119"/>
      <c r="C282" s="1119"/>
      <c r="D282" s="1119"/>
      <c r="E282" s="1119"/>
      <c r="F282" s="1119"/>
      <c r="G282" s="1119"/>
      <c r="H282" s="1119"/>
      <c r="I282" s="1119"/>
      <c r="J282" s="1119"/>
      <c r="K282" s="1119"/>
      <c r="L282" s="1119"/>
      <c r="M282" s="1119"/>
    </row>
    <row r="283" spans="1:13" ht="13.5" customHeight="1" x14ac:dyDescent="0.2">
      <c r="A283" s="1119"/>
      <c r="B283" s="1119"/>
      <c r="C283" s="1119"/>
      <c r="D283" s="1119"/>
      <c r="E283" s="1119"/>
      <c r="F283" s="1119"/>
      <c r="G283" s="1119"/>
      <c r="H283" s="1119"/>
      <c r="I283" s="1119"/>
      <c r="J283" s="1119"/>
      <c r="K283" s="1119"/>
      <c r="L283" s="1119"/>
      <c r="M283" s="1119"/>
    </row>
    <row r="284" spans="1:13" ht="13.5" customHeight="1" x14ac:dyDescent="0.2">
      <c r="A284" s="1122"/>
      <c r="B284" s="1122"/>
      <c r="C284" s="1122"/>
      <c r="D284" s="1122"/>
      <c r="E284" s="1122"/>
      <c r="F284" s="1122"/>
      <c r="G284" s="1122"/>
      <c r="H284" s="1122"/>
      <c r="I284" s="1122"/>
      <c r="J284" s="1122"/>
      <c r="K284" s="1122"/>
      <c r="L284" s="1122"/>
      <c r="M284" s="1122"/>
    </row>
    <row r="285" spans="1:13" ht="13.5" customHeight="1" x14ac:dyDescent="0.2">
      <c r="A285" s="1122"/>
      <c r="B285" s="1122"/>
      <c r="C285" s="1122"/>
      <c r="D285" s="1122"/>
      <c r="E285" s="1122"/>
      <c r="F285" s="1122"/>
      <c r="G285" s="1122"/>
      <c r="H285" s="1122"/>
      <c r="I285" s="1122"/>
      <c r="J285" s="1122"/>
      <c r="K285" s="1122"/>
      <c r="L285" s="1122"/>
      <c r="M285" s="1122"/>
    </row>
    <row r="286" spans="1:13" ht="13.5" customHeight="1" x14ac:dyDescent="0.2">
      <c r="A286" s="1122"/>
      <c r="B286" s="1122"/>
      <c r="C286" s="1122"/>
      <c r="D286" s="1122"/>
      <c r="E286" s="1122"/>
      <c r="F286" s="1122"/>
      <c r="G286" s="1122"/>
      <c r="H286" s="1122"/>
      <c r="I286" s="1122"/>
      <c r="J286" s="1122"/>
      <c r="K286" s="1122"/>
      <c r="L286" s="1122"/>
      <c r="M286" s="1122"/>
    </row>
    <row r="287" spans="1:13" ht="13.5" customHeight="1" x14ac:dyDescent="0.2">
      <c r="A287" s="1119"/>
      <c r="B287" s="1119"/>
      <c r="C287" s="1119"/>
      <c r="D287" s="1119"/>
      <c r="E287" s="1119"/>
      <c r="F287" s="1119"/>
      <c r="G287" s="1119"/>
      <c r="H287" s="1119"/>
      <c r="I287" s="1119"/>
      <c r="J287" s="1119"/>
      <c r="K287" s="1119"/>
      <c r="L287" s="1119"/>
      <c r="M287" s="1119"/>
    </row>
    <row r="288" spans="1:13" ht="13.5" customHeight="1" x14ac:dyDescent="0.2">
      <c r="A288" s="1119"/>
      <c r="B288" s="1119"/>
      <c r="C288" s="1119"/>
      <c r="D288" s="1119"/>
      <c r="E288" s="1119"/>
      <c r="F288" s="1119"/>
      <c r="G288" s="1119"/>
      <c r="H288" s="1119"/>
      <c r="I288" s="1119"/>
      <c r="J288" s="1119"/>
      <c r="K288" s="1119"/>
      <c r="L288" s="1119"/>
      <c r="M288" s="1119"/>
    </row>
    <row r="289" spans="1:13" ht="13.5" customHeight="1" x14ac:dyDescent="0.2">
      <c r="A289" s="1120"/>
      <c r="B289" s="1120"/>
      <c r="C289" s="1120"/>
      <c r="D289" s="1120"/>
      <c r="E289" s="201"/>
      <c r="F289" s="201"/>
      <c r="G289" s="1121"/>
      <c r="H289" s="1121"/>
      <c r="I289" s="202"/>
      <c r="J289" s="203"/>
      <c r="K289" s="203"/>
      <c r="L289" s="203"/>
      <c r="M289" s="202"/>
    </row>
    <row r="290" spans="1:13" ht="13.5" customHeight="1" x14ac:dyDescent="0.2">
      <c r="A290" s="1120"/>
      <c r="B290" s="1120"/>
      <c r="C290" s="1120"/>
      <c r="D290" s="1120"/>
      <c r="E290" s="201"/>
      <c r="F290" s="201"/>
      <c r="G290" s="1121"/>
      <c r="H290" s="1121"/>
      <c r="I290" s="202"/>
      <c r="J290" s="203"/>
      <c r="K290" s="203"/>
      <c r="L290" s="203"/>
      <c r="M290" s="202"/>
    </row>
  </sheetData>
  <mergeCells count="347">
    <mergeCell ref="G218:H218"/>
    <mergeCell ref="E204:H204"/>
    <mergeCell ref="E206:H206"/>
    <mergeCell ref="A258:D258"/>
    <mergeCell ref="E258:H258"/>
    <mergeCell ref="A278:D278"/>
    <mergeCell ref="E278:H278"/>
    <mergeCell ref="A279:M279"/>
    <mergeCell ref="A280:M280"/>
    <mergeCell ref="E260:H260"/>
    <mergeCell ref="F261:H261"/>
    <mergeCell ref="G262:H262"/>
    <mergeCell ref="F263:H263"/>
    <mergeCell ref="F274:H274"/>
    <mergeCell ref="E276:H276"/>
    <mergeCell ref="E265:H265"/>
    <mergeCell ref="F266:H266"/>
    <mergeCell ref="F267:H267"/>
    <mergeCell ref="F268:H268"/>
    <mergeCell ref="F269:H269"/>
    <mergeCell ref="F270:H270"/>
    <mergeCell ref="F271:H271"/>
    <mergeCell ref="F272:H272"/>
    <mergeCell ref="F273:H273"/>
    <mergeCell ref="A281:M281"/>
    <mergeCell ref="A282:M282"/>
    <mergeCell ref="A289:D289"/>
    <mergeCell ref="G289:H289"/>
    <mergeCell ref="A290:D290"/>
    <mergeCell ref="G290:H290"/>
    <mergeCell ref="A283:M283"/>
    <mergeCell ref="A284:M284"/>
    <mergeCell ref="A285:M285"/>
    <mergeCell ref="A286:M286"/>
    <mergeCell ref="A287:M287"/>
    <mergeCell ref="A288:M288"/>
    <mergeCell ref="M251:M252"/>
    <mergeCell ref="A252:D252"/>
    <mergeCell ref="F252:H252"/>
    <mergeCell ref="A253:D253"/>
    <mergeCell ref="G253:H253"/>
    <mergeCell ref="A255:D255"/>
    <mergeCell ref="E255:H255"/>
    <mergeCell ref="A256:D256"/>
    <mergeCell ref="G256:H256"/>
    <mergeCell ref="A247:D247"/>
    <mergeCell ref="E247:H247"/>
    <mergeCell ref="J247:J248"/>
    <mergeCell ref="K247:K248"/>
    <mergeCell ref="L247:L248"/>
    <mergeCell ref="A249:D249"/>
    <mergeCell ref="E249:H249"/>
    <mergeCell ref="A251:D251"/>
    <mergeCell ref="E251:H251"/>
    <mergeCell ref="A239:D239"/>
    <mergeCell ref="E239:H239"/>
    <mergeCell ref="M239:M240"/>
    <mergeCell ref="A241:D241"/>
    <mergeCell ref="E241:H241"/>
    <mergeCell ref="I241:I245"/>
    <mergeCell ref="A242:D242"/>
    <mergeCell ref="F242:H242"/>
    <mergeCell ref="A243:D243"/>
    <mergeCell ref="F243:H243"/>
    <mergeCell ref="A244:D244"/>
    <mergeCell ref="F244:H244"/>
    <mergeCell ref="A245:D245"/>
    <mergeCell ref="F245:H245"/>
    <mergeCell ref="A220:D220"/>
    <mergeCell ref="E220:H220"/>
    <mergeCell ref="I220:I221"/>
    <mergeCell ref="G222:H222"/>
    <mergeCell ref="G223:H223"/>
    <mergeCell ref="A235:D235"/>
    <mergeCell ref="E235:H235"/>
    <mergeCell ref="A237:D237"/>
    <mergeCell ref="E237:H237"/>
    <mergeCell ref="A233:D233"/>
    <mergeCell ref="E233:H233"/>
    <mergeCell ref="A211:D211"/>
    <mergeCell ref="E211:H211"/>
    <mergeCell ref="I211:I212"/>
    <mergeCell ref="G213:H213"/>
    <mergeCell ref="G214:H214"/>
    <mergeCell ref="A215:D215"/>
    <mergeCell ref="E215:H215"/>
    <mergeCell ref="I215:I217"/>
    <mergeCell ref="E216:H216"/>
    <mergeCell ref="G217:H217"/>
    <mergeCell ref="I208:I209"/>
    <mergeCell ref="M208:M210"/>
    <mergeCell ref="A209:D209"/>
    <mergeCell ref="E209:H209"/>
    <mergeCell ref="F210:H210"/>
    <mergeCell ref="A197:D197"/>
    <mergeCell ref="E197:H197"/>
    <mergeCell ref="A199:D199"/>
    <mergeCell ref="E199:H199"/>
    <mergeCell ref="M199:M202"/>
    <mergeCell ref="G201:H201"/>
    <mergeCell ref="G202:H202"/>
    <mergeCell ref="F177:H177"/>
    <mergeCell ref="F178:H179"/>
    <mergeCell ref="F181:H182"/>
    <mergeCell ref="F180:H180"/>
    <mergeCell ref="F184:H184"/>
    <mergeCell ref="F185:H187"/>
    <mergeCell ref="F188:H188"/>
    <mergeCell ref="F189:H189"/>
    <mergeCell ref="A208:D208"/>
    <mergeCell ref="E208:H208"/>
    <mergeCell ref="E191:H191"/>
    <mergeCell ref="F192:H192"/>
    <mergeCell ref="F193:H193"/>
    <mergeCell ref="E195:H195"/>
    <mergeCell ref="A150:D150"/>
    <mergeCell ref="F150:H150"/>
    <mergeCell ref="A151:D151"/>
    <mergeCell ref="F151:H151"/>
    <mergeCell ref="A152:D152"/>
    <mergeCell ref="F152:H152"/>
    <mergeCell ref="A153:D153"/>
    <mergeCell ref="F153:H153"/>
    <mergeCell ref="A154:D154"/>
    <mergeCell ref="F154:H154"/>
    <mergeCell ref="A145:D145"/>
    <mergeCell ref="E145:H145"/>
    <mergeCell ref="A146:D146"/>
    <mergeCell ref="F146:H146"/>
    <mergeCell ref="A147:D147"/>
    <mergeCell ref="F147:H147"/>
    <mergeCell ref="A148:D148"/>
    <mergeCell ref="F148:H148"/>
    <mergeCell ref="A149:D149"/>
    <mergeCell ref="F149:H149"/>
    <mergeCell ref="A135:D135"/>
    <mergeCell ref="E135:H135"/>
    <mergeCell ref="A137:D137"/>
    <mergeCell ref="E137:H137"/>
    <mergeCell ref="A139:D139"/>
    <mergeCell ref="E139:H139"/>
    <mergeCell ref="A141:D141"/>
    <mergeCell ref="E141:H141"/>
    <mergeCell ref="M141:M144"/>
    <mergeCell ref="A143:D143"/>
    <mergeCell ref="E143:H143"/>
    <mergeCell ref="E121:H121"/>
    <mergeCell ref="E123:H123"/>
    <mergeCell ref="A129:D129"/>
    <mergeCell ref="E129:H129"/>
    <mergeCell ref="M129:M134"/>
    <mergeCell ref="A130:D130"/>
    <mergeCell ref="G130:H130"/>
    <mergeCell ref="G131:H131"/>
    <mergeCell ref="A133:D133"/>
    <mergeCell ref="E133:H133"/>
    <mergeCell ref="A127:D127"/>
    <mergeCell ref="E127:H127"/>
    <mergeCell ref="A125:D125"/>
    <mergeCell ref="E125:H125"/>
    <mergeCell ref="A114:D114"/>
    <mergeCell ref="F114:H114"/>
    <mergeCell ref="A115:D115"/>
    <mergeCell ref="F115:H115"/>
    <mergeCell ref="F116:H116"/>
    <mergeCell ref="A118:D118"/>
    <mergeCell ref="E118:H118"/>
    <mergeCell ref="I118:I119"/>
    <mergeCell ref="A119:D119"/>
    <mergeCell ref="G119:H119"/>
    <mergeCell ref="A106:D106"/>
    <mergeCell ref="G106:H106"/>
    <mergeCell ref="A108:D108"/>
    <mergeCell ref="E108:H108"/>
    <mergeCell ref="A110:D110"/>
    <mergeCell ref="E110:H110"/>
    <mergeCell ref="I110:I113"/>
    <mergeCell ref="A111:D111"/>
    <mergeCell ref="F111:H111"/>
    <mergeCell ref="A112:D112"/>
    <mergeCell ref="F112:H112"/>
    <mergeCell ref="A113:D113"/>
    <mergeCell ref="F113:H113"/>
    <mergeCell ref="A98:D98"/>
    <mergeCell ref="G98:H98"/>
    <mergeCell ref="G99:H99"/>
    <mergeCell ref="A100:D100"/>
    <mergeCell ref="G100:H100"/>
    <mergeCell ref="A104:D104"/>
    <mergeCell ref="E104:H104"/>
    <mergeCell ref="A105:D105"/>
    <mergeCell ref="G105:H105"/>
    <mergeCell ref="A90:D90"/>
    <mergeCell ref="E90:H90"/>
    <mergeCell ref="A92:D92"/>
    <mergeCell ref="E92:H92"/>
    <mergeCell ref="M92:M94"/>
    <mergeCell ref="A95:D95"/>
    <mergeCell ref="E95:H95"/>
    <mergeCell ref="G96:H96"/>
    <mergeCell ref="G97:H97"/>
    <mergeCell ref="A80:D80"/>
    <mergeCell ref="E80:H80"/>
    <mergeCell ref="A82:D82"/>
    <mergeCell ref="E82:H82"/>
    <mergeCell ref="A84:D84"/>
    <mergeCell ref="E84:H84"/>
    <mergeCell ref="E86:H86"/>
    <mergeCell ref="A88:D88"/>
    <mergeCell ref="E88:H88"/>
    <mergeCell ref="M71:M72"/>
    <mergeCell ref="A72:D72"/>
    <mergeCell ref="G72:H72"/>
    <mergeCell ref="A74:D74"/>
    <mergeCell ref="E74:H74"/>
    <mergeCell ref="A76:D76"/>
    <mergeCell ref="E76:H76"/>
    <mergeCell ref="A78:D78"/>
    <mergeCell ref="E78:H78"/>
    <mergeCell ref="M74:M75"/>
    <mergeCell ref="A65:D65"/>
    <mergeCell ref="E65:H65"/>
    <mergeCell ref="I65:I66"/>
    <mergeCell ref="A66:D66"/>
    <mergeCell ref="E66:H66"/>
    <mergeCell ref="A68:D68"/>
    <mergeCell ref="E68:H68"/>
    <mergeCell ref="A71:D71"/>
    <mergeCell ref="E71:H71"/>
    <mergeCell ref="A59:D59"/>
    <mergeCell ref="E59:H59"/>
    <mergeCell ref="A60:D60"/>
    <mergeCell ref="E60:H60"/>
    <mergeCell ref="A61:D61"/>
    <mergeCell ref="G61:H61"/>
    <mergeCell ref="A62:D62"/>
    <mergeCell ref="E62:H62"/>
    <mergeCell ref="A63:D63"/>
    <mergeCell ref="E63:H63"/>
    <mergeCell ref="A50:D50"/>
    <mergeCell ref="G50:H50"/>
    <mergeCell ref="A51:D51"/>
    <mergeCell ref="G51:H51"/>
    <mergeCell ref="A52:D52"/>
    <mergeCell ref="A53:D53"/>
    <mergeCell ref="A54:D54"/>
    <mergeCell ref="A57:D57"/>
    <mergeCell ref="E57:H57"/>
    <mergeCell ref="A42:D42"/>
    <mergeCell ref="A43:D43"/>
    <mergeCell ref="E43:H43"/>
    <mergeCell ref="A44:D44"/>
    <mergeCell ref="A45:D45"/>
    <mergeCell ref="E45:H45"/>
    <mergeCell ref="A46:D46"/>
    <mergeCell ref="E47:H47"/>
    <mergeCell ref="M47:M49"/>
    <mergeCell ref="A48:D48"/>
    <mergeCell ref="G48:H48"/>
    <mergeCell ref="A49:D49"/>
    <mergeCell ref="G49:H49"/>
    <mergeCell ref="A37:D37"/>
    <mergeCell ref="E37:H37"/>
    <mergeCell ref="A38:D38"/>
    <mergeCell ref="G38:H38"/>
    <mergeCell ref="A39:D39"/>
    <mergeCell ref="A40:D40"/>
    <mergeCell ref="E40:H40"/>
    <mergeCell ref="A41:D41"/>
    <mergeCell ref="G41:H41"/>
    <mergeCell ref="A28:D28"/>
    <mergeCell ref="G28:H28"/>
    <mergeCell ref="A29:D29"/>
    <mergeCell ref="G29:H29"/>
    <mergeCell ref="G31:H31"/>
    <mergeCell ref="G32:H32"/>
    <mergeCell ref="G33:H33"/>
    <mergeCell ref="G34:H34"/>
    <mergeCell ref="A36:D36"/>
    <mergeCell ref="E36:H36"/>
    <mergeCell ref="A19:D19"/>
    <mergeCell ref="A20:D20"/>
    <mergeCell ref="E20:H20"/>
    <mergeCell ref="A21:D21"/>
    <mergeCell ref="E21:H21"/>
    <mergeCell ref="A26:D26"/>
    <mergeCell ref="E26:H26"/>
    <mergeCell ref="A27:D27"/>
    <mergeCell ref="G27:H27"/>
    <mergeCell ref="G22:H22"/>
    <mergeCell ref="G23:H23"/>
    <mergeCell ref="A25:D25"/>
    <mergeCell ref="E25:H25"/>
    <mergeCell ref="M10:M11"/>
    <mergeCell ref="A13:D13"/>
    <mergeCell ref="E13:H13"/>
    <mergeCell ref="I13:I14"/>
    <mergeCell ref="M13:M16"/>
    <mergeCell ref="A14:D14"/>
    <mergeCell ref="E14:H14"/>
    <mergeCell ref="A15:D15"/>
    <mergeCell ref="G15:H15"/>
    <mergeCell ref="A16:D16"/>
    <mergeCell ref="D8:G8"/>
    <mergeCell ref="H8:L8"/>
    <mergeCell ref="A10:D11"/>
    <mergeCell ref="E10:H11"/>
    <mergeCell ref="I10:I11"/>
    <mergeCell ref="J10:L10"/>
    <mergeCell ref="A17:D17"/>
    <mergeCell ref="E17:H17"/>
    <mergeCell ref="A18:D18"/>
    <mergeCell ref="G18:H18"/>
    <mergeCell ref="D3:G3"/>
    <mergeCell ref="H3:L3"/>
    <mergeCell ref="D4:G4"/>
    <mergeCell ref="H4:L4"/>
    <mergeCell ref="D5:G5"/>
    <mergeCell ref="H5:L5"/>
    <mergeCell ref="D6:G6"/>
    <mergeCell ref="H6:L6"/>
    <mergeCell ref="D7:G7"/>
    <mergeCell ref="H7:L7"/>
    <mergeCell ref="A176:D176"/>
    <mergeCell ref="A224:D224"/>
    <mergeCell ref="E224:H224"/>
    <mergeCell ref="F225:H225"/>
    <mergeCell ref="G226:H226"/>
    <mergeCell ref="F229:H229"/>
    <mergeCell ref="F231:H231"/>
    <mergeCell ref="A260:D260"/>
    <mergeCell ref="F155:H155"/>
    <mergeCell ref="E164:H164"/>
    <mergeCell ref="G165:H170"/>
    <mergeCell ref="E171:H171"/>
    <mergeCell ref="A156:D156"/>
    <mergeCell ref="F156:H156"/>
    <mergeCell ref="A158:D158"/>
    <mergeCell ref="E158:H158"/>
    <mergeCell ref="A160:D160"/>
    <mergeCell ref="E160:H160"/>
    <mergeCell ref="A162:D162"/>
    <mergeCell ref="E162:H162"/>
    <mergeCell ref="F172:H172"/>
    <mergeCell ref="G173:H173"/>
    <mergeCell ref="G174:H174"/>
    <mergeCell ref="E176:H176"/>
  </mergeCells>
  <phoneticPr fontId="5"/>
  <pageMargins left="0.59055118110236227" right="0.19685039370078741" top="0.59055118110236227" bottom="0.39370078740157483" header="0.31496062992125984" footer="0.31496062992125984"/>
  <pageSetup paperSize="9" scale="95" orientation="portrait" r:id="rId1"/>
  <headerFooter>
    <oddFooter>&amp;C- &amp;P -</oddFooter>
  </headerFooter>
  <rowBreaks count="6" manualBreakCount="6">
    <brk id="35" max="12" man="1"/>
    <brk id="69" max="12" man="1"/>
    <brk id="128" max="12" man="1"/>
    <brk id="198" max="12" man="1"/>
    <brk id="234" max="12" man="1"/>
    <brk id="264" max="12"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333"/>
  <sheetViews>
    <sheetView view="pageBreakPreview" zoomScaleNormal="75" zoomScaleSheetLayoutView="100" workbookViewId="0">
      <selection sqref="A1:G1"/>
    </sheetView>
  </sheetViews>
  <sheetFormatPr defaultColWidth="9" defaultRowHeight="20.149999999999999" customHeight="1" x14ac:dyDescent="0.2"/>
  <cols>
    <col min="1" max="1" width="6.54296875" style="65" customWidth="1"/>
    <col min="2" max="2" width="22.54296875" style="66" customWidth="1"/>
    <col min="3" max="3" width="54.54296875" style="66" customWidth="1"/>
    <col min="4" max="4" width="4.08984375" style="67" customWidth="1"/>
    <col min="5" max="5" width="15.08984375" style="68" customWidth="1"/>
    <col min="6" max="6" width="30.54296875" style="69" customWidth="1"/>
    <col min="7" max="7" width="7.54296875" style="61" customWidth="1"/>
    <col min="8" max="16384" width="9" style="55"/>
  </cols>
  <sheetData>
    <row r="1" spans="1:7" ht="30" customHeight="1" x14ac:dyDescent="0.2">
      <c r="A1" s="1137" t="s">
        <v>610</v>
      </c>
      <c r="B1" s="1137"/>
      <c r="C1" s="1137"/>
      <c r="D1" s="1137"/>
      <c r="E1" s="1137"/>
      <c r="F1" s="1137"/>
      <c r="G1" s="1137"/>
    </row>
    <row r="2" spans="1:7" s="76" customFormat="1" ht="18" customHeight="1" x14ac:dyDescent="0.2">
      <c r="A2" s="509" t="s">
        <v>611</v>
      </c>
      <c r="B2" s="72"/>
      <c r="C2" s="73"/>
      <c r="D2" s="74"/>
      <c r="E2" s="75"/>
      <c r="F2" s="72"/>
    </row>
    <row r="3" spans="1:7" s="76" customFormat="1" ht="18" customHeight="1" x14ac:dyDescent="0.2">
      <c r="A3" s="509" t="s">
        <v>612</v>
      </c>
      <c r="B3" s="72"/>
      <c r="C3" s="73"/>
      <c r="D3" s="74"/>
      <c r="E3" s="75"/>
      <c r="F3" s="72"/>
    </row>
    <row r="4" spans="1:7" s="77" customFormat="1" ht="24" customHeight="1" x14ac:dyDescent="0.2">
      <c r="A4" s="510" t="s">
        <v>613</v>
      </c>
      <c r="B4" s="511" t="s">
        <v>316</v>
      </c>
      <c r="C4" s="512" t="s">
        <v>614</v>
      </c>
      <c r="D4" s="1138" t="s">
        <v>319</v>
      </c>
      <c r="E4" s="1138"/>
      <c r="F4" s="513" t="s">
        <v>320</v>
      </c>
      <c r="G4" s="514" t="s">
        <v>615</v>
      </c>
    </row>
    <row r="5" spans="1:7" ht="18.649999999999999" customHeight="1" x14ac:dyDescent="0.2">
      <c r="A5" s="490"/>
      <c r="B5" s="18" t="s">
        <v>616</v>
      </c>
      <c r="C5" s="489" t="s">
        <v>617</v>
      </c>
      <c r="D5" s="19" t="s">
        <v>381</v>
      </c>
      <c r="E5" s="17" t="s">
        <v>618</v>
      </c>
      <c r="F5" s="88" t="s">
        <v>619</v>
      </c>
      <c r="G5" s="493" t="s">
        <v>330</v>
      </c>
    </row>
    <row r="6" spans="1:7" ht="18" customHeight="1" x14ac:dyDescent="0.2">
      <c r="A6" s="490"/>
      <c r="B6" s="18" t="s">
        <v>620</v>
      </c>
      <c r="C6" s="489" t="s">
        <v>617</v>
      </c>
      <c r="D6" s="19" t="s">
        <v>381</v>
      </c>
      <c r="E6" s="17" t="s">
        <v>621</v>
      </c>
      <c r="F6" s="88" t="s">
        <v>619</v>
      </c>
      <c r="G6" s="493" t="s">
        <v>330</v>
      </c>
    </row>
    <row r="7" spans="1:7" ht="18" customHeight="1" x14ac:dyDescent="0.2">
      <c r="A7" s="490"/>
      <c r="B7" s="18" t="s">
        <v>622</v>
      </c>
      <c r="C7" s="489" t="s">
        <v>617</v>
      </c>
      <c r="D7" s="19" t="s">
        <v>381</v>
      </c>
      <c r="E7" s="17" t="s">
        <v>623</v>
      </c>
      <c r="F7" s="88" t="s">
        <v>619</v>
      </c>
      <c r="G7" s="493" t="s">
        <v>330</v>
      </c>
    </row>
    <row r="8" spans="1:7" ht="18" customHeight="1" x14ac:dyDescent="0.2">
      <c r="A8" s="1128"/>
      <c r="B8" s="18" t="s">
        <v>624</v>
      </c>
      <c r="C8" s="45" t="s">
        <v>625</v>
      </c>
      <c r="D8" s="22" t="s">
        <v>626</v>
      </c>
      <c r="E8" s="85" t="s">
        <v>627</v>
      </c>
      <c r="F8" s="89" t="s">
        <v>628</v>
      </c>
      <c r="G8" s="493" t="s">
        <v>330</v>
      </c>
    </row>
    <row r="9" spans="1:7" ht="18" customHeight="1" x14ac:dyDescent="0.2">
      <c r="A9" s="1129"/>
      <c r="B9" s="496"/>
      <c r="C9" s="46" t="s">
        <v>629</v>
      </c>
      <c r="D9" s="25" t="s">
        <v>626</v>
      </c>
      <c r="E9" s="86" t="s">
        <v>630</v>
      </c>
      <c r="F9" s="90"/>
      <c r="G9" s="492" t="s">
        <v>381</v>
      </c>
    </row>
    <row r="10" spans="1:7" ht="18" customHeight="1" x14ac:dyDescent="0.2">
      <c r="A10" s="1130"/>
      <c r="B10" s="27"/>
      <c r="C10" s="47" t="s">
        <v>631</v>
      </c>
      <c r="D10" s="36" t="s">
        <v>626</v>
      </c>
      <c r="E10" s="87" t="s">
        <v>630</v>
      </c>
      <c r="F10" s="91"/>
      <c r="G10" s="495" t="s">
        <v>381</v>
      </c>
    </row>
    <row r="11" spans="1:7" ht="30" customHeight="1" x14ac:dyDescent="0.2">
      <c r="A11" s="490"/>
      <c r="B11" s="18" t="s">
        <v>632</v>
      </c>
      <c r="C11" s="16"/>
      <c r="D11" s="19" t="s">
        <v>381</v>
      </c>
      <c r="E11" s="20" t="s">
        <v>633</v>
      </c>
      <c r="F11" s="88"/>
      <c r="G11" s="493" t="s">
        <v>330</v>
      </c>
    </row>
    <row r="12" spans="1:7" ht="30" customHeight="1" x14ac:dyDescent="0.2">
      <c r="A12" s="490"/>
      <c r="B12" s="70" t="s">
        <v>634</v>
      </c>
      <c r="C12" s="18"/>
      <c r="D12" s="19" t="s">
        <v>381</v>
      </c>
      <c r="E12" s="20" t="s">
        <v>633</v>
      </c>
      <c r="F12" s="88"/>
      <c r="G12" s="493" t="s">
        <v>330</v>
      </c>
    </row>
    <row r="13" spans="1:7" s="71" customFormat="1" ht="30" customHeight="1" x14ac:dyDescent="0.2">
      <c r="A13" s="1148"/>
      <c r="B13" s="1140" t="s">
        <v>635</v>
      </c>
      <c r="C13" s="563" t="s">
        <v>636</v>
      </c>
      <c r="D13" s="564" t="s">
        <v>330</v>
      </c>
      <c r="E13" s="565" t="s">
        <v>637</v>
      </c>
      <c r="F13" s="566" t="s">
        <v>548</v>
      </c>
      <c r="G13" s="572" t="s">
        <v>330</v>
      </c>
    </row>
    <row r="14" spans="1:7" s="71" customFormat="1" ht="20.149999999999999" customHeight="1" x14ac:dyDescent="0.2">
      <c r="A14" s="1149"/>
      <c r="B14" s="1141"/>
      <c r="C14" s="442" t="s">
        <v>638</v>
      </c>
      <c r="D14" s="573" t="s">
        <v>330</v>
      </c>
      <c r="E14" s="574" t="s">
        <v>637</v>
      </c>
      <c r="F14" s="575" t="s">
        <v>597</v>
      </c>
      <c r="G14" s="576" t="s">
        <v>330</v>
      </c>
    </row>
    <row r="15" spans="1:7" s="71" customFormat="1" ht="20.149999999999999" customHeight="1" x14ac:dyDescent="0.2">
      <c r="A15" s="1149"/>
      <c r="B15" s="601"/>
      <c r="C15" s="442" t="s">
        <v>639</v>
      </c>
      <c r="D15" s="573" t="s">
        <v>330</v>
      </c>
      <c r="E15" s="574" t="s">
        <v>640</v>
      </c>
      <c r="F15" s="575" t="s">
        <v>641</v>
      </c>
      <c r="G15" s="576" t="s">
        <v>330</v>
      </c>
    </row>
    <row r="16" spans="1:7" s="71" customFormat="1" ht="30.65" customHeight="1" x14ac:dyDescent="0.2">
      <c r="A16" s="1150"/>
      <c r="B16" s="604"/>
      <c r="C16" s="578" t="s">
        <v>642</v>
      </c>
      <c r="D16" s="579" t="s">
        <v>330</v>
      </c>
      <c r="E16" s="580" t="s">
        <v>637</v>
      </c>
      <c r="F16" s="577" t="s">
        <v>643</v>
      </c>
      <c r="G16" s="581" t="s">
        <v>330</v>
      </c>
    </row>
    <row r="17" spans="1:7" s="71" customFormat="1" ht="55.5" customHeight="1" x14ac:dyDescent="0.2">
      <c r="A17" s="605"/>
      <c r="B17" s="606" t="s">
        <v>644</v>
      </c>
      <c r="C17" s="607" t="s">
        <v>645</v>
      </c>
      <c r="D17" s="608" t="s">
        <v>330</v>
      </c>
      <c r="E17" s="609" t="s">
        <v>637</v>
      </c>
      <c r="F17" s="610" t="s">
        <v>505</v>
      </c>
      <c r="G17" s="611" t="s">
        <v>330</v>
      </c>
    </row>
    <row r="18" spans="1:7" ht="80.5" customHeight="1" x14ac:dyDescent="0.2">
      <c r="A18" s="1128"/>
      <c r="B18" s="1133" t="s">
        <v>646</v>
      </c>
      <c r="C18" s="489" t="s">
        <v>647</v>
      </c>
      <c r="D18" s="19" t="s">
        <v>626</v>
      </c>
      <c r="E18" s="17" t="s">
        <v>630</v>
      </c>
      <c r="F18" s="88" t="s">
        <v>648</v>
      </c>
      <c r="G18" s="493" t="s">
        <v>330</v>
      </c>
    </row>
    <row r="19" spans="1:7" ht="75" customHeight="1" x14ac:dyDescent="0.2">
      <c r="A19" s="1130"/>
      <c r="B19" s="1139"/>
      <c r="C19" s="623" t="s">
        <v>649</v>
      </c>
      <c r="D19" s="81" t="s">
        <v>626</v>
      </c>
      <c r="E19" s="646" t="s">
        <v>630</v>
      </c>
      <c r="F19" s="94" t="s">
        <v>648</v>
      </c>
      <c r="G19" s="57" t="s">
        <v>330</v>
      </c>
    </row>
    <row r="20" spans="1:7" ht="18" customHeight="1" x14ac:dyDescent="0.2">
      <c r="A20" s="1128"/>
      <c r="B20" s="1133" t="s">
        <v>650</v>
      </c>
      <c r="C20" s="104" t="s">
        <v>651</v>
      </c>
      <c r="D20" s="22" t="s">
        <v>626</v>
      </c>
      <c r="E20" s="23" t="s">
        <v>652</v>
      </c>
      <c r="F20" s="92"/>
      <c r="G20" s="9" t="s">
        <v>330</v>
      </c>
    </row>
    <row r="21" spans="1:7" ht="18" customHeight="1" x14ac:dyDescent="0.2">
      <c r="A21" s="1129"/>
      <c r="B21" s="1143"/>
      <c r="C21" s="24" t="s">
        <v>653</v>
      </c>
      <c r="D21" s="25" t="s">
        <v>381</v>
      </c>
      <c r="E21" s="26" t="s">
        <v>654</v>
      </c>
      <c r="F21" s="90"/>
      <c r="G21" s="654" t="s">
        <v>381</v>
      </c>
    </row>
    <row r="22" spans="1:7" ht="18" customHeight="1" x14ac:dyDescent="0.2">
      <c r="A22" s="1129"/>
      <c r="B22" s="496"/>
      <c r="C22" s="24" t="s">
        <v>655</v>
      </c>
      <c r="D22" s="25" t="s">
        <v>381</v>
      </c>
      <c r="E22" s="26" t="s">
        <v>656</v>
      </c>
      <c r="F22" s="90"/>
      <c r="G22" s="654" t="s">
        <v>381</v>
      </c>
    </row>
    <row r="23" spans="1:7" ht="18" customHeight="1" x14ac:dyDescent="0.2">
      <c r="A23" s="1129"/>
      <c r="B23" s="496"/>
      <c r="C23" s="24" t="s">
        <v>657</v>
      </c>
      <c r="D23" s="25" t="s">
        <v>381</v>
      </c>
      <c r="E23" s="26" t="s">
        <v>658</v>
      </c>
      <c r="F23" s="90"/>
      <c r="G23" s="654" t="s">
        <v>381</v>
      </c>
    </row>
    <row r="24" spans="1:7" ht="18" customHeight="1" x14ac:dyDescent="0.2">
      <c r="A24" s="1129"/>
      <c r="B24" s="496"/>
      <c r="C24" s="24" t="s">
        <v>659</v>
      </c>
      <c r="D24" s="25" t="s">
        <v>381</v>
      </c>
      <c r="E24" s="26" t="s">
        <v>660</v>
      </c>
      <c r="F24" s="90"/>
      <c r="G24" s="654" t="s">
        <v>381</v>
      </c>
    </row>
    <row r="25" spans="1:7" ht="18" customHeight="1" x14ac:dyDescent="0.2">
      <c r="A25" s="1130"/>
      <c r="B25" s="27"/>
      <c r="C25" s="27" t="s">
        <v>661</v>
      </c>
      <c r="D25" s="28" t="s">
        <v>381</v>
      </c>
      <c r="E25" s="29" t="s">
        <v>662</v>
      </c>
      <c r="F25" s="93"/>
      <c r="G25" s="495" t="s">
        <v>381</v>
      </c>
    </row>
    <row r="26" spans="1:7" ht="30" customHeight="1" x14ac:dyDescent="0.2">
      <c r="A26" s="1128"/>
      <c r="B26" s="1133" t="s">
        <v>663</v>
      </c>
      <c r="C26" s="105" t="s">
        <v>664</v>
      </c>
      <c r="D26" s="98" t="s">
        <v>626</v>
      </c>
      <c r="E26" s="99" t="s">
        <v>637</v>
      </c>
      <c r="F26" s="100"/>
      <c r="G26" s="101" t="s">
        <v>626</v>
      </c>
    </row>
    <row r="27" spans="1:7" ht="30" customHeight="1" x14ac:dyDescent="0.2">
      <c r="A27" s="1130"/>
      <c r="B27" s="1139"/>
      <c r="C27" s="106" t="s">
        <v>665</v>
      </c>
      <c r="D27" s="43" t="s">
        <v>626</v>
      </c>
      <c r="E27" s="44" t="s">
        <v>637</v>
      </c>
      <c r="F27" s="102"/>
      <c r="G27" s="103" t="s">
        <v>626</v>
      </c>
    </row>
    <row r="28" spans="1:7" ht="30.65" customHeight="1" x14ac:dyDescent="0.2">
      <c r="A28" s="1128"/>
      <c r="B28" s="1133" t="s">
        <v>666</v>
      </c>
      <c r="C28" s="21" t="s">
        <v>667</v>
      </c>
      <c r="D28" s="22" t="s">
        <v>626</v>
      </c>
      <c r="E28" s="23" t="s">
        <v>633</v>
      </c>
      <c r="F28" s="92"/>
      <c r="G28" s="9" t="s">
        <v>626</v>
      </c>
    </row>
    <row r="29" spans="1:7" ht="30" customHeight="1" x14ac:dyDescent="0.2">
      <c r="A29" s="1130"/>
      <c r="B29" s="1139"/>
      <c r="C29" s="35" t="s">
        <v>668</v>
      </c>
      <c r="D29" s="36" t="s">
        <v>626</v>
      </c>
      <c r="E29" s="37" t="s">
        <v>633</v>
      </c>
      <c r="F29" s="91"/>
      <c r="G29" s="10" t="s">
        <v>626</v>
      </c>
    </row>
    <row r="30" spans="1:7" ht="55.5" customHeight="1" x14ac:dyDescent="0.2">
      <c r="A30" s="59"/>
      <c r="B30" s="42" t="s">
        <v>669</v>
      </c>
      <c r="C30" s="42" t="s">
        <v>670</v>
      </c>
      <c r="D30" s="81" t="s">
        <v>626</v>
      </c>
      <c r="E30" s="82" t="s">
        <v>633</v>
      </c>
      <c r="F30" s="94"/>
      <c r="G30" s="57" t="s">
        <v>330</v>
      </c>
    </row>
    <row r="31" spans="1:7" ht="18" customHeight="1" x14ac:dyDescent="0.2">
      <c r="A31" s="1151"/>
      <c r="B31" s="602" t="s">
        <v>671</v>
      </c>
      <c r="C31" s="21" t="s">
        <v>672</v>
      </c>
      <c r="D31" s="22" t="s">
        <v>381</v>
      </c>
      <c r="E31" s="23" t="s">
        <v>673</v>
      </c>
      <c r="F31" s="92"/>
      <c r="G31" s="9" t="s">
        <v>381</v>
      </c>
    </row>
    <row r="32" spans="1:7" ht="18" customHeight="1" x14ac:dyDescent="0.2">
      <c r="A32" s="1152"/>
      <c r="B32" s="83" t="s">
        <v>674</v>
      </c>
      <c r="C32" s="429" t="s">
        <v>675</v>
      </c>
      <c r="D32" s="30" t="s">
        <v>381</v>
      </c>
      <c r="E32" s="31" t="s">
        <v>676</v>
      </c>
      <c r="F32" s="95"/>
      <c r="G32" s="12" t="s">
        <v>381</v>
      </c>
    </row>
    <row r="33" spans="1:7" ht="18" customHeight="1" x14ac:dyDescent="0.2">
      <c r="A33" s="1152"/>
      <c r="B33" s="496"/>
      <c r="C33" s="32" t="s">
        <v>677</v>
      </c>
      <c r="D33" s="33" t="s">
        <v>381</v>
      </c>
      <c r="E33" s="34" t="s">
        <v>678</v>
      </c>
      <c r="F33" s="433"/>
      <c r="G33" s="494" t="s">
        <v>381</v>
      </c>
    </row>
    <row r="34" spans="1:7" ht="29" customHeight="1" x14ac:dyDescent="0.2">
      <c r="A34" s="1153"/>
      <c r="B34" s="27"/>
      <c r="C34" s="35" t="s">
        <v>679</v>
      </c>
      <c r="D34" s="36" t="s">
        <v>626</v>
      </c>
      <c r="E34" s="37" t="s">
        <v>637</v>
      </c>
      <c r="F34" s="91" t="s">
        <v>680</v>
      </c>
      <c r="G34" s="10" t="s">
        <v>626</v>
      </c>
    </row>
    <row r="35" spans="1:7" ht="18" customHeight="1" x14ac:dyDescent="0.2">
      <c r="A35" s="1151"/>
      <c r="B35" s="496" t="s">
        <v>681</v>
      </c>
      <c r="C35" s="496" t="s">
        <v>672</v>
      </c>
      <c r="D35" s="430" t="s">
        <v>381</v>
      </c>
      <c r="E35" s="431" t="s">
        <v>673</v>
      </c>
      <c r="F35" s="96"/>
      <c r="G35" s="494" t="s">
        <v>381</v>
      </c>
    </row>
    <row r="36" spans="1:7" ht="18" customHeight="1" x14ac:dyDescent="0.2">
      <c r="A36" s="1152"/>
      <c r="B36" s="83" t="s">
        <v>682</v>
      </c>
      <c r="C36" s="24" t="s">
        <v>675</v>
      </c>
      <c r="D36" s="25" t="s">
        <v>381</v>
      </c>
      <c r="E36" s="26" t="s">
        <v>676</v>
      </c>
      <c r="F36" s="90"/>
      <c r="G36" s="492" t="s">
        <v>381</v>
      </c>
    </row>
    <row r="37" spans="1:7" ht="18" customHeight="1" x14ac:dyDescent="0.2">
      <c r="A37" s="1152"/>
      <c r="B37" s="496"/>
      <c r="C37" s="496" t="s">
        <v>677</v>
      </c>
      <c r="D37" s="430" t="s">
        <v>381</v>
      </c>
      <c r="E37" s="431" t="s">
        <v>678</v>
      </c>
      <c r="F37" s="96"/>
      <c r="G37" s="492" t="s">
        <v>381</v>
      </c>
    </row>
    <row r="38" spans="1:7" ht="29.5" customHeight="1" x14ac:dyDescent="0.2">
      <c r="A38" s="1152"/>
      <c r="B38" s="496"/>
      <c r="C38" s="24" t="s">
        <v>679</v>
      </c>
      <c r="D38" s="25" t="s">
        <v>626</v>
      </c>
      <c r="E38" s="26" t="s">
        <v>637</v>
      </c>
      <c r="F38" s="90" t="s">
        <v>680</v>
      </c>
      <c r="G38" s="654" t="s">
        <v>626</v>
      </c>
    </row>
    <row r="39" spans="1:7" ht="18" customHeight="1" x14ac:dyDescent="0.2">
      <c r="A39" s="1152"/>
      <c r="B39" s="18"/>
      <c r="C39" s="429" t="s">
        <v>683</v>
      </c>
      <c r="D39" s="30"/>
      <c r="E39" s="31"/>
      <c r="F39" s="95"/>
      <c r="G39" s="12" t="s">
        <v>381</v>
      </c>
    </row>
    <row r="40" spans="1:7" ht="165" customHeight="1" x14ac:dyDescent="0.2">
      <c r="A40" s="1152"/>
      <c r="B40" s="496"/>
      <c r="C40" s="24" t="s">
        <v>684</v>
      </c>
      <c r="D40" s="25" t="s">
        <v>381</v>
      </c>
      <c r="E40" s="26" t="s">
        <v>678</v>
      </c>
      <c r="F40" s="90" t="s">
        <v>685</v>
      </c>
      <c r="G40" s="492" t="s">
        <v>381</v>
      </c>
    </row>
    <row r="41" spans="1:7" ht="56.15" customHeight="1" x14ac:dyDescent="0.2">
      <c r="A41" s="1152"/>
      <c r="B41" s="496"/>
      <c r="C41" s="496" t="s">
        <v>686</v>
      </c>
      <c r="D41" s="430" t="s">
        <v>381</v>
      </c>
      <c r="E41" s="431" t="s">
        <v>678</v>
      </c>
      <c r="F41" s="96"/>
      <c r="G41" s="492" t="s">
        <v>381</v>
      </c>
    </row>
    <row r="42" spans="1:7" ht="31.5" customHeight="1" x14ac:dyDescent="0.2">
      <c r="A42" s="1153"/>
      <c r="B42" s="496"/>
      <c r="C42" s="24" t="s">
        <v>687</v>
      </c>
      <c r="D42" s="25" t="s">
        <v>381</v>
      </c>
      <c r="E42" s="26" t="s">
        <v>678</v>
      </c>
      <c r="F42" s="90"/>
      <c r="G42" s="492" t="s">
        <v>381</v>
      </c>
    </row>
    <row r="43" spans="1:7" ht="30" customHeight="1" x14ac:dyDescent="0.2">
      <c r="A43" s="1128"/>
      <c r="B43" s="18" t="s">
        <v>688</v>
      </c>
      <c r="C43" s="21" t="s">
        <v>689</v>
      </c>
      <c r="D43" s="22" t="s">
        <v>626</v>
      </c>
      <c r="E43" s="23" t="s">
        <v>690</v>
      </c>
      <c r="F43" s="92" t="s">
        <v>691</v>
      </c>
      <c r="G43" s="493" t="s">
        <v>381</v>
      </c>
    </row>
    <row r="44" spans="1:7" ht="45" customHeight="1" x14ac:dyDescent="0.2">
      <c r="A44" s="1129"/>
      <c r="B44" s="83"/>
      <c r="C44" s="24" t="s">
        <v>692</v>
      </c>
      <c r="D44" s="25" t="s">
        <v>626</v>
      </c>
      <c r="E44" s="26" t="s">
        <v>693</v>
      </c>
      <c r="F44" s="90" t="s">
        <v>694</v>
      </c>
      <c r="G44" s="492" t="s">
        <v>381</v>
      </c>
    </row>
    <row r="45" spans="1:7" ht="30" customHeight="1" x14ac:dyDescent="0.2">
      <c r="A45" s="1130"/>
      <c r="B45" s="27"/>
      <c r="C45" s="35" t="s">
        <v>695</v>
      </c>
      <c r="D45" s="36" t="s">
        <v>381</v>
      </c>
      <c r="E45" s="37" t="s">
        <v>690</v>
      </c>
      <c r="F45" s="91"/>
      <c r="G45" s="10" t="s">
        <v>381</v>
      </c>
    </row>
    <row r="46" spans="1:7" ht="84.5" customHeight="1" x14ac:dyDescent="0.2">
      <c r="A46" s="1151"/>
      <c r="B46" s="84" t="s">
        <v>696</v>
      </c>
      <c r="C46" s="18" t="s">
        <v>697</v>
      </c>
      <c r="D46" s="19" t="s">
        <v>381</v>
      </c>
      <c r="E46" s="20" t="s">
        <v>640</v>
      </c>
      <c r="F46" s="88"/>
      <c r="G46" s="493" t="s">
        <v>381</v>
      </c>
    </row>
    <row r="47" spans="1:7" ht="71.150000000000006" customHeight="1" x14ac:dyDescent="0.2">
      <c r="A47" s="1152"/>
      <c r="B47" s="434" t="s">
        <v>698</v>
      </c>
      <c r="C47" s="24" t="s">
        <v>699</v>
      </c>
      <c r="D47" s="25" t="s">
        <v>381</v>
      </c>
      <c r="E47" s="26" t="s">
        <v>640</v>
      </c>
      <c r="F47" s="90"/>
      <c r="G47" s="654" t="s">
        <v>381</v>
      </c>
    </row>
    <row r="48" spans="1:7" ht="80.400000000000006" customHeight="1" x14ac:dyDescent="0.2">
      <c r="A48" s="1152"/>
      <c r="B48" s="18"/>
      <c r="C48" s="496" t="s">
        <v>700</v>
      </c>
      <c r="D48" s="30" t="s">
        <v>381</v>
      </c>
      <c r="E48" s="31" t="s">
        <v>640</v>
      </c>
      <c r="F48" s="96" t="s">
        <v>701</v>
      </c>
      <c r="G48" s="12" t="s">
        <v>381</v>
      </c>
    </row>
    <row r="49" spans="1:7" ht="30.65" customHeight="1" x14ac:dyDescent="0.2">
      <c r="A49" s="1152"/>
      <c r="B49" s="496"/>
      <c r="C49" s="24" t="s">
        <v>702</v>
      </c>
      <c r="D49" s="25" t="s">
        <v>381</v>
      </c>
      <c r="E49" s="26" t="s">
        <v>676</v>
      </c>
      <c r="F49" s="90" t="s">
        <v>703</v>
      </c>
      <c r="G49" s="492" t="s">
        <v>381</v>
      </c>
    </row>
    <row r="50" spans="1:7" ht="55.5" customHeight="1" x14ac:dyDescent="0.2">
      <c r="A50" s="1152"/>
      <c r="B50" s="496"/>
      <c r="C50" s="496" t="s">
        <v>704</v>
      </c>
      <c r="D50" s="430" t="s">
        <v>381</v>
      </c>
      <c r="E50" s="431" t="s">
        <v>640</v>
      </c>
      <c r="F50" s="96"/>
      <c r="G50" s="494" t="s">
        <v>381</v>
      </c>
    </row>
    <row r="51" spans="1:7" ht="81.900000000000006" customHeight="1" x14ac:dyDescent="0.2">
      <c r="A51" s="1152"/>
      <c r="B51" s="496"/>
      <c r="C51" s="24" t="s">
        <v>705</v>
      </c>
      <c r="D51" s="25" t="s">
        <v>381</v>
      </c>
      <c r="E51" s="26" t="s">
        <v>640</v>
      </c>
      <c r="F51" s="90"/>
      <c r="G51" s="492" t="s">
        <v>381</v>
      </c>
    </row>
    <row r="52" spans="1:7" ht="71.400000000000006" customHeight="1" x14ac:dyDescent="0.2">
      <c r="A52" s="1152"/>
      <c r="B52" s="496"/>
      <c r="C52" s="429" t="s">
        <v>706</v>
      </c>
      <c r="D52" s="30" t="s">
        <v>381</v>
      </c>
      <c r="E52" s="31" t="s">
        <v>640</v>
      </c>
      <c r="F52" s="95"/>
      <c r="G52" s="12" t="s">
        <v>381</v>
      </c>
    </row>
    <row r="53" spans="1:7" ht="80.150000000000006" customHeight="1" x14ac:dyDescent="0.2">
      <c r="A53" s="1152"/>
      <c r="B53" s="496"/>
      <c r="C53" s="429" t="s">
        <v>707</v>
      </c>
      <c r="D53" s="30" t="s">
        <v>381</v>
      </c>
      <c r="E53" s="31" t="s">
        <v>640</v>
      </c>
      <c r="F53" s="95"/>
      <c r="G53" s="12" t="s">
        <v>381</v>
      </c>
    </row>
    <row r="54" spans="1:7" ht="30.9" customHeight="1" x14ac:dyDescent="0.2">
      <c r="A54" s="1152"/>
      <c r="B54" s="496"/>
      <c r="C54" s="24" t="s">
        <v>708</v>
      </c>
      <c r="D54" s="25" t="s">
        <v>381</v>
      </c>
      <c r="E54" s="26" t="s">
        <v>640</v>
      </c>
      <c r="F54" s="90" t="s">
        <v>709</v>
      </c>
      <c r="G54" s="492" t="s">
        <v>381</v>
      </c>
    </row>
    <row r="55" spans="1:7" ht="30.9" customHeight="1" x14ac:dyDescent="0.2">
      <c r="A55" s="1152"/>
      <c r="B55" s="496"/>
      <c r="C55" s="24" t="s">
        <v>710</v>
      </c>
      <c r="D55" s="25" t="s">
        <v>381</v>
      </c>
      <c r="E55" s="26" t="s">
        <v>640</v>
      </c>
      <c r="F55" s="90"/>
      <c r="G55" s="492" t="s">
        <v>381</v>
      </c>
    </row>
    <row r="56" spans="1:7" ht="71.150000000000006" customHeight="1" x14ac:dyDescent="0.2">
      <c r="A56" s="1153"/>
      <c r="B56" s="27"/>
      <c r="C56" s="27" t="s">
        <v>711</v>
      </c>
      <c r="D56" s="36" t="s">
        <v>381</v>
      </c>
      <c r="E56" s="29" t="s">
        <v>712</v>
      </c>
      <c r="F56" s="93"/>
      <c r="G56" s="495" t="s">
        <v>381</v>
      </c>
    </row>
    <row r="57" spans="1:7" s="71" customFormat="1" ht="81" customHeight="1" x14ac:dyDescent="0.2">
      <c r="A57" s="1154"/>
      <c r="B57" s="435" t="s">
        <v>713</v>
      </c>
      <c r="C57" s="436" t="s">
        <v>697</v>
      </c>
      <c r="D57" s="437" t="s">
        <v>330</v>
      </c>
      <c r="E57" s="438" t="s">
        <v>714</v>
      </c>
      <c r="F57" s="107"/>
      <c r="G57" s="9" t="s">
        <v>330</v>
      </c>
    </row>
    <row r="58" spans="1:7" s="71" customFormat="1" ht="70.5" customHeight="1" x14ac:dyDescent="0.2">
      <c r="A58" s="1155"/>
      <c r="B58" s="109"/>
      <c r="C58" s="439" t="s">
        <v>699</v>
      </c>
      <c r="D58" s="440" t="s">
        <v>330</v>
      </c>
      <c r="E58" s="441" t="s">
        <v>640</v>
      </c>
      <c r="F58" s="108"/>
      <c r="G58" s="492" t="s">
        <v>330</v>
      </c>
    </row>
    <row r="59" spans="1:7" s="71" customFormat="1" ht="30" customHeight="1" x14ac:dyDescent="0.2">
      <c r="A59" s="1155"/>
      <c r="B59" s="109"/>
      <c r="C59" s="442" t="s">
        <v>702</v>
      </c>
      <c r="D59" s="443" t="s">
        <v>330</v>
      </c>
      <c r="E59" s="444" t="s">
        <v>715</v>
      </c>
      <c r="F59" s="108" t="s">
        <v>703</v>
      </c>
      <c r="G59" s="492" t="s">
        <v>330</v>
      </c>
    </row>
    <row r="60" spans="1:7" s="71" customFormat="1" ht="55.5" customHeight="1" x14ac:dyDescent="0.2">
      <c r="A60" s="1155"/>
      <c r="B60" s="109"/>
      <c r="C60" s="442" t="s">
        <v>704</v>
      </c>
      <c r="D60" s="443" t="s">
        <v>330</v>
      </c>
      <c r="E60" s="444" t="s">
        <v>640</v>
      </c>
      <c r="F60" s="108"/>
      <c r="G60" s="492" t="s">
        <v>330</v>
      </c>
    </row>
    <row r="61" spans="1:7" s="71" customFormat="1" ht="70.5" customHeight="1" x14ac:dyDescent="0.2">
      <c r="A61" s="1155"/>
      <c r="B61" s="109"/>
      <c r="C61" s="525" t="s">
        <v>716</v>
      </c>
      <c r="D61" s="526" t="s">
        <v>330</v>
      </c>
      <c r="E61" s="527" t="s">
        <v>640</v>
      </c>
      <c r="F61" s="528"/>
      <c r="G61" s="12" t="s">
        <v>330</v>
      </c>
    </row>
    <row r="62" spans="1:7" s="71" customFormat="1" ht="81.650000000000006" customHeight="1" x14ac:dyDescent="0.2">
      <c r="A62" s="1155"/>
      <c r="B62" s="601"/>
      <c r="C62" s="525" t="s">
        <v>705</v>
      </c>
      <c r="D62" s="526" t="s">
        <v>330</v>
      </c>
      <c r="E62" s="527" t="s">
        <v>640</v>
      </c>
      <c r="F62" s="528"/>
      <c r="G62" s="12" t="s">
        <v>330</v>
      </c>
    </row>
    <row r="63" spans="1:7" s="71" customFormat="1" ht="30" customHeight="1" x14ac:dyDescent="0.2">
      <c r="A63" s="1155"/>
      <c r="B63" s="601"/>
      <c r="C63" s="445" t="s">
        <v>708</v>
      </c>
      <c r="D63" s="446" t="s">
        <v>330</v>
      </c>
      <c r="E63" s="447" t="s">
        <v>640</v>
      </c>
      <c r="F63" s="448" t="s">
        <v>717</v>
      </c>
      <c r="G63" s="11" t="s">
        <v>330</v>
      </c>
    </row>
    <row r="64" spans="1:7" s="71" customFormat="1" ht="30" customHeight="1" x14ac:dyDescent="0.2">
      <c r="A64" s="1156"/>
      <c r="B64" s="417"/>
      <c r="C64" s="449" t="s">
        <v>718</v>
      </c>
      <c r="D64" s="450" t="s">
        <v>330</v>
      </c>
      <c r="E64" s="451" t="s">
        <v>640</v>
      </c>
      <c r="F64" s="452"/>
      <c r="G64" s="10" t="s">
        <v>330</v>
      </c>
    </row>
    <row r="65" spans="1:7" ht="31.5" customHeight="1" x14ac:dyDescent="0.2">
      <c r="A65" s="1128"/>
      <c r="B65" s="1132" t="s">
        <v>719</v>
      </c>
      <c r="C65" s="429" t="s">
        <v>720</v>
      </c>
      <c r="D65" s="30" t="s">
        <v>381</v>
      </c>
      <c r="E65" s="31" t="s">
        <v>690</v>
      </c>
      <c r="F65" s="95"/>
      <c r="G65" s="494" t="s">
        <v>381</v>
      </c>
    </row>
    <row r="66" spans="1:7" ht="45.65" customHeight="1" x14ac:dyDescent="0.2">
      <c r="A66" s="1129"/>
      <c r="B66" s="1132"/>
      <c r="C66" s="24" t="s">
        <v>721</v>
      </c>
      <c r="D66" s="25" t="s">
        <v>381</v>
      </c>
      <c r="E66" s="26" t="s">
        <v>722</v>
      </c>
      <c r="F66" s="90"/>
      <c r="G66" s="492" t="s">
        <v>381</v>
      </c>
    </row>
    <row r="67" spans="1:7" ht="45" customHeight="1" x14ac:dyDescent="0.2">
      <c r="A67" s="1129"/>
      <c r="B67" s="496"/>
      <c r="C67" s="24" t="s">
        <v>723</v>
      </c>
      <c r="D67" s="25" t="s">
        <v>381</v>
      </c>
      <c r="E67" s="26" t="s">
        <v>678</v>
      </c>
      <c r="F67" s="90" t="s">
        <v>724</v>
      </c>
      <c r="G67" s="654" t="s">
        <v>381</v>
      </c>
    </row>
    <row r="68" spans="1:7" ht="18" customHeight="1" x14ac:dyDescent="0.2">
      <c r="A68" s="1129"/>
      <c r="B68" s="18"/>
      <c r="C68" s="429" t="s">
        <v>725</v>
      </c>
      <c r="D68" s="30" t="s">
        <v>381</v>
      </c>
      <c r="E68" s="31" t="s">
        <v>726</v>
      </c>
      <c r="F68" s="95"/>
      <c r="G68" s="12" t="s">
        <v>381</v>
      </c>
    </row>
    <row r="69" spans="1:7" ht="69.900000000000006" customHeight="1" x14ac:dyDescent="0.2">
      <c r="A69" s="1129"/>
      <c r="B69" s="496"/>
      <c r="C69" s="429" t="s">
        <v>727</v>
      </c>
      <c r="D69" s="30" t="s">
        <v>381</v>
      </c>
      <c r="E69" s="31" t="s">
        <v>678</v>
      </c>
      <c r="F69" s="95"/>
      <c r="G69" s="12"/>
    </row>
    <row r="70" spans="1:7" ht="18" customHeight="1" x14ac:dyDescent="0.2">
      <c r="A70" s="1129"/>
      <c r="B70" s="496"/>
      <c r="C70" s="24" t="s">
        <v>728</v>
      </c>
      <c r="D70" s="25" t="s">
        <v>381</v>
      </c>
      <c r="E70" s="26" t="s">
        <v>678</v>
      </c>
      <c r="F70" s="90"/>
      <c r="G70" s="492" t="s">
        <v>381</v>
      </c>
    </row>
    <row r="71" spans="1:7" ht="80" customHeight="1" x14ac:dyDescent="0.2">
      <c r="A71" s="1129"/>
      <c r="B71" s="496"/>
      <c r="C71" s="32" t="s">
        <v>729</v>
      </c>
      <c r="D71" s="25" t="s">
        <v>381</v>
      </c>
      <c r="E71" s="26" t="s">
        <v>633</v>
      </c>
      <c r="F71" s="90"/>
      <c r="G71" s="492" t="s">
        <v>381</v>
      </c>
    </row>
    <row r="72" spans="1:7" ht="18" customHeight="1" x14ac:dyDescent="0.2">
      <c r="A72" s="1129"/>
      <c r="B72" s="496"/>
      <c r="C72" s="32" t="s">
        <v>730</v>
      </c>
      <c r="D72" s="25" t="s">
        <v>381</v>
      </c>
      <c r="E72" s="26" t="s">
        <v>678</v>
      </c>
      <c r="F72" s="90"/>
      <c r="G72" s="492" t="s">
        <v>381</v>
      </c>
    </row>
    <row r="73" spans="1:7" ht="46.5" customHeight="1" x14ac:dyDescent="0.2">
      <c r="A73" s="1129"/>
      <c r="B73" s="496"/>
      <c r="C73" s="24" t="s">
        <v>731</v>
      </c>
      <c r="D73" s="25" t="s">
        <v>381</v>
      </c>
      <c r="E73" s="432" t="s">
        <v>732</v>
      </c>
      <c r="F73" s="90"/>
      <c r="G73" s="492" t="s">
        <v>381</v>
      </c>
    </row>
    <row r="74" spans="1:7" ht="45.65" customHeight="1" x14ac:dyDescent="0.2">
      <c r="A74" s="1129"/>
      <c r="B74" s="496"/>
      <c r="C74" s="24" t="s">
        <v>733</v>
      </c>
      <c r="D74" s="25" t="s">
        <v>381</v>
      </c>
      <c r="E74" s="26" t="s">
        <v>678</v>
      </c>
      <c r="F74" s="90" t="s">
        <v>734</v>
      </c>
      <c r="G74" s="492" t="s">
        <v>381</v>
      </c>
    </row>
    <row r="75" spans="1:7" ht="80.400000000000006" customHeight="1" x14ac:dyDescent="0.2">
      <c r="A75" s="1129"/>
      <c r="B75" s="496"/>
      <c r="C75" s="24" t="s">
        <v>707</v>
      </c>
      <c r="D75" s="25" t="s">
        <v>381</v>
      </c>
      <c r="E75" s="26" t="s">
        <v>640</v>
      </c>
      <c r="F75" s="90"/>
      <c r="G75" s="492" t="s">
        <v>381</v>
      </c>
    </row>
    <row r="76" spans="1:7" ht="30" customHeight="1" x14ac:dyDescent="0.2">
      <c r="A76" s="1129"/>
      <c r="B76" s="496"/>
      <c r="C76" s="496" t="s">
        <v>735</v>
      </c>
      <c r="D76" s="430" t="s">
        <v>381</v>
      </c>
      <c r="E76" s="431" t="s">
        <v>633</v>
      </c>
      <c r="F76" s="96" t="s">
        <v>736</v>
      </c>
      <c r="G76" s="12" t="s">
        <v>381</v>
      </c>
    </row>
    <row r="77" spans="1:7" ht="18" customHeight="1" x14ac:dyDescent="0.2">
      <c r="A77" s="1129"/>
      <c r="B77" s="496"/>
      <c r="C77" s="32" t="s">
        <v>737</v>
      </c>
      <c r="D77" s="33" t="s">
        <v>381</v>
      </c>
      <c r="E77" s="34" t="s">
        <v>633</v>
      </c>
      <c r="F77" s="433"/>
      <c r="G77" s="492" t="s">
        <v>381</v>
      </c>
    </row>
    <row r="78" spans="1:7" ht="18" customHeight="1" x14ac:dyDescent="0.2">
      <c r="A78" s="1130"/>
      <c r="B78" s="27"/>
      <c r="C78" s="35" t="s">
        <v>738</v>
      </c>
      <c r="D78" s="36" t="s">
        <v>381</v>
      </c>
      <c r="E78" s="37" t="s">
        <v>633</v>
      </c>
      <c r="F78" s="91"/>
      <c r="G78" s="10" t="s">
        <v>381</v>
      </c>
    </row>
    <row r="79" spans="1:7" ht="44.4" customHeight="1" x14ac:dyDescent="0.2">
      <c r="A79" s="1151"/>
      <c r="B79" s="1133" t="s">
        <v>739</v>
      </c>
      <c r="C79" s="21" t="s">
        <v>740</v>
      </c>
      <c r="D79" s="22" t="s">
        <v>381</v>
      </c>
      <c r="E79" s="23" t="s">
        <v>690</v>
      </c>
      <c r="F79" s="92" t="s">
        <v>741</v>
      </c>
      <c r="G79" s="9" t="s">
        <v>381</v>
      </c>
    </row>
    <row r="80" spans="1:7" ht="45" customHeight="1" x14ac:dyDescent="0.2">
      <c r="A80" s="1152"/>
      <c r="B80" s="1134"/>
      <c r="C80" s="24" t="s">
        <v>723</v>
      </c>
      <c r="D80" s="25" t="s">
        <v>381</v>
      </c>
      <c r="E80" s="26" t="s">
        <v>678</v>
      </c>
      <c r="F80" s="90" t="s">
        <v>724</v>
      </c>
      <c r="G80" s="492" t="s">
        <v>381</v>
      </c>
    </row>
    <row r="81" spans="1:7" ht="18" customHeight="1" x14ac:dyDescent="0.2">
      <c r="A81" s="1152"/>
      <c r="B81" s="496"/>
      <c r="C81" s="24" t="s">
        <v>725</v>
      </c>
      <c r="D81" s="25" t="s">
        <v>381</v>
      </c>
      <c r="E81" s="26" t="s">
        <v>726</v>
      </c>
      <c r="F81" s="90"/>
      <c r="G81" s="654" t="s">
        <v>381</v>
      </c>
    </row>
    <row r="82" spans="1:7" ht="69.900000000000006" customHeight="1" x14ac:dyDescent="0.2">
      <c r="A82" s="1152"/>
      <c r="B82" s="18"/>
      <c r="C82" s="429" t="s">
        <v>727</v>
      </c>
      <c r="D82" s="30" t="s">
        <v>381</v>
      </c>
      <c r="E82" s="31" t="s">
        <v>678</v>
      </c>
      <c r="F82" s="95"/>
      <c r="G82" s="12" t="s">
        <v>381</v>
      </c>
    </row>
    <row r="83" spans="1:7" ht="18" customHeight="1" x14ac:dyDescent="0.2">
      <c r="A83" s="1152"/>
      <c r="B83" s="496"/>
      <c r="C83" s="429" t="s">
        <v>728</v>
      </c>
      <c r="D83" s="30" t="s">
        <v>381</v>
      </c>
      <c r="E83" s="31" t="s">
        <v>678</v>
      </c>
      <c r="F83" s="95"/>
      <c r="G83" s="12" t="s">
        <v>381</v>
      </c>
    </row>
    <row r="84" spans="1:7" ht="81" customHeight="1" x14ac:dyDescent="0.2">
      <c r="A84" s="1152"/>
      <c r="B84" s="496"/>
      <c r="C84" s="429" t="s">
        <v>729</v>
      </c>
      <c r="D84" s="30" t="s">
        <v>381</v>
      </c>
      <c r="E84" s="31" t="s">
        <v>633</v>
      </c>
      <c r="F84" s="95"/>
      <c r="G84" s="12" t="s">
        <v>381</v>
      </c>
    </row>
    <row r="85" spans="1:7" ht="45" customHeight="1" x14ac:dyDescent="0.2">
      <c r="A85" s="1152"/>
      <c r="B85" s="496"/>
      <c r="C85" s="24" t="s">
        <v>721</v>
      </c>
      <c r="D85" s="25" t="s">
        <v>381</v>
      </c>
      <c r="E85" s="432" t="s">
        <v>742</v>
      </c>
      <c r="F85" s="90"/>
      <c r="G85" s="492" t="s">
        <v>381</v>
      </c>
    </row>
    <row r="86" spans="1:7" ht="18" customHeight="1" x14ac:dyDescent="0.2">
      <c r="A86" s="1152"/>
      <c r="B86" s="496"/>
      <c r="C86" s="429" t="s">
        <v>730</v>
      </c>
      <c r="D86" s="30" t="s">
        <v>381</v>
      </c>
      <c r="E86" s="31" t="s">
        <v>678</v>
      </c>
      <c r="F86" s="95"/>
      <c r="G86" s="12" t="s">
        <v>381</v>
      </c>
    </row>
    <row r="87" spans="1:7" ht="46.5" customHeight="1" x14ac:dyDescent="0.2">
      <c r="A87" s="1152"/>
      <c r="B87" s="496"/>
      <c r="C87" s="24" t="s">
        <v>743</v>
      </c>
      <c r="D87" s="25" t="s">
        <v>381</v>
      </c>
      <c r="E87" s="432" t="s">
        <v>732</v>
      </c>
      <c r="F87" s="90"/>
      <c r="G87" s="492" t="s">
        <v>381</v>
      </c>
    </row>
    <row r="88" spans="1:7" ht="45" customHeight="1" x14ac:dyDescent="0.2">
      <c r="A88" s="1152"/>
      <c r="B88" s="496"/>
      <c r="C88" s="24" t="s">
        <v>733</v>
      </c>
      <c r="D88" s="25" t="s">
        <v>381</v>
      </c>
      <c r="E88" s="26" t="s">
        <v>678</v>
      </c>
      <c r="F88" s="90" t="s">
        <v>734</v>
      </c>
      <c r="G88" s="492" t="s">
        <v>381</v>
      </c>
    </row>
    <row r="89" spans="1:7" ht="81" customHeight="1" x14ac:dyDescent="0.2">
      <c r="A89" s="1152"/>
      <c r="B89" s="496"/>
      <c r="C89" s="496" t="s">
        <v>707</v>
      </c>
      <c r="D89" s="430" t="s">
        <v>381</v>
      </c>
      <c r="E89" s="431" t="s">
        <v>640</v>
      </c>
      <c r="F89" s="96"/>
      <c r="G89" s="12" t="s">
        <v>381</v>
      </c>
    </row>
    <row r="90" spans="1:7" ht="30.65" customHeight="1" x14ac:dyDescent="0.2">
      <c r="A90" s="1152"/>
      <c r="B90" s="496"/>
      <c r="C90" s="32" t="s">
        <v>744</v>
      </c>
      <c r="D90" s="33" t="s">
        <v>381</v>
      </c>
      <c r="E90" s="34" t="s">
        <v>633</v>
      </c>
      <c r="F90" s="433" t="s">
        <v>709</v>
      </c>
      <c r="G90" s="492" t="s">
        <v>381</v>
      </c>
    </row>
    <row r="91" spans="1:7" ht="18" customHeight="1" x14ac:dyDescent="0.2">
      <c r="A91" s="1152"/>
      <c r="B91" s="496"/>
      <c r="C91" s="32" t="s">
        <v>745</v>
      </c>
      <c r="D91" s="33" t="s">
        <v>381</v>
      </c>
      <c r="E91" s="34" t="s">
        <v>633</v>
      </c>
      <c r="F91" s="433"/>
      <c r="G91" s="492" t="s">
        <v>381</v>
      </c>
    </row>
    <row r="92" spans="1:7" ht="18.649999999999999" customHeight="1" x14ac:dyDescent="0.2">
      <c r="A92" s="1153"/>
      <c r="B92" s="27"/>
      <c r="C92" s="35" t="s">
        <v>738</v>
      </c>
      <c r="D92" s="36" t="s">
        <v>381</v>
      </c>
      <c r="E92" s="37" t="s">
        <v>633</v>
      </c>
      <c r="F92" s="91"/>
      <c r="G92" s="10" t="s">
        <v>381</v>
      </c>
    </row>
    <row r="93" spans="1:7" ht="31.5" customHeight="1" x14ac:dyDescent="0.2">
      <c r="A93" s="1151"/>
      <c r="B93" s="1147" t="s">
        <v>746</v>
      </c>
      <c r="C93" s="18" t="s">
        <v>747</v>
      </c>
      <c r="D93" s="19" t="s">
        <v>381</v>
      </c>
      <c r="E93" s="20" t="s">
        <v>633</v>
      </c>
      <c r="F93" s="88"/>
      <c r="G93" s="493" t="s">
        <v>381</v>
      </c>
    </row>
    <row r="94" spans="1:7" ht="18" customHeight="1" x14ac:dyDescent="0.2">
      <c r="A94" s="1152"/>
      <c r="B94" s="1132"/>
      <c r="C94" s="24" t="s">
        <v>748</v>
      </c>
      <c r="D94" s="25" t="s">
        <v>381</v>
      </c>
      <c r="E94" s="26" t="s">
        <v>633</v>
      </c>
      <c r="F94" s="90"/>
      <c r="G94" s="492" t="s">
        <v>381</v>
      </c>
    </row>
    <row r="95" spans="1:7" ht="18" customHeight="1" x14ac:dyDescent="0.2">
      <c r="A95" s="1152"/>
      <c r="B95" s="496"/>
      <c r="C95" s="24" t="s">
        <v>749</v>
      </c>
      <c r="D95" s="25" t="s">
        <v>381</v>
      </c>
      <c r="E95" s="26" t="s">
        <v>633</v>
      </c>
      <c r="F95" s="90"/>
      <c r="G95" s="654" t="s">
        <v>381</v>
      </c>
    </row>
    <row r="96" spans="1:7" ht="70.5" customHeight="1" x14ac:dyDescent="0.2">
      <c r="A96" s="1152"/>
      <c r="B96" s="18"/>
      <c r="C96" s="429" t="s">
        <v>750</v>
      </c>
      <c r="D96" s="30" t="s">
        <v>381</v>
      </c>
      <c r="E96" s="31" t="s">
        <v>633</v>
      </c>
      <c r="F96" s="95"/>
      <c r="G96" s="12" t="s">
        <v>381</v>
      </c>
    </row>
    <row r="97" spans="1:7" ht="45" customHeight="1" x14ac:dyDescent="0.2">
      <c r="A97" s="1153"/>
      <c r="B97" s="27"/>
      <c r="C97" s="27" t="s">
        <v>751</v>
      </c>
      <c r="D97" s="28" t="s">
        <v>381</v>
      </c>
      <c r="E97" s="29" t="s">
        <v>637</v>
      </c>
      <c r="F97" s="93" t="s">
        <v>752</v>
      </c>
      <c r="G97" s="495" t="s">
        <v>381</v>
      </c>
    </row>
    <row r="98" spans="1:7" s="590" customFormat="1" ht="30.65" customHeight="1" x14ac:dyDescent="0.2">
      <c r="A98" s="1157"/>
      <c r="B98" s="1140" t="s">
        <v>753</v>
      </c>
      <c r="C98" s="586" t="s">
        <v>754</v>
      </c>
      <c r="D98" s="587" t="s">
        <v>381</v>
      </c>
      <c r="E98" s="588" t="s">
        <v>640</v>
      </c>
      <c r="F98" s="589"/>
      <c r="G98" s="493" t="s">
        <v>381</v>
      </c>
    </row>
    <row r="99" spans="1:7" s="590" customFormat="1" ht="30.65" customHeight="1" x14ac:dyDescent="0.2">
      <c r="A99" s="1158"/>
      <c r="B99" s="1141"/>
      <c r="C99" s="591" t="s">
        <v>755</v>
      </c>
      <c r="D99" s="592"/>
      <c r="E99" s="593"/>
      <c r="F99" s="594"/>
      <c r="G99" s="492"/>
    </row>
    <row r="100" spans="1:7" s="590" customFormat="1" ht="21" customHeight="1" x14ac:dyDescent="0.2">
      <c r="A100" s="1158"/>
      <c r="B100" s="601"/>
      <c r="C100" s="595" t="s">
        <v>756</v>
      </c>
      <c r="D100" s="596" t="s">
        <v>381</v>
      </c>
      <c r="E100" s="597" t="s">
        <v>640</v>
      </c>
      <c r="F100" s="598"/>
      <c r="G100" s="494" t="s">
        <v>381</v>
      </c>
    </row>
    <row r="101" spans="1:7" s="590" customFormat="1" ht="20.149999999999999" customHeight="1" x14ac:dyDescent="0.2">
      <c r="A101" s="1158"/>
      <c r="B101" s="601"/>
      <c r="C101" s="591" t="s">
        <v>757</v>
      </c>
      <c r="D101" s="592"/>
      <c r="E101" s="593"/>
      <c r="F101" s="594"/>
      <c r="G101" s="492"/>
    </row>
    <row r="102" spans="1:7" s="590" customFormat="1" ht="80" customHeight="1" x14ac:dyDescent="0.2">
      <c r="A102" s="1158"/>
      <c r="B102" s="601"/>
      <c r="C102" s="595" t="s">
        <v>758</v>
      </c>
      <c r="D102" s="596" t="s">
        <v>381</v>
      </c>
      <c r="E102" s="597" t="s">
        <v>640</v>
      </c>
      <c r="F102" s="598"/>
      <c r="G102" s="494" t="s">
        <v>381</v>
      </c>
    </row>
    <row r="103" spans="1:7" s="590" customFormat="1" ht="55.5" customHeight="1" x14ac:dyDescent="0.2">
      <c r="A103" s="1158"/>
      <c r="B103" s="601"/>
      <c r="C103" s="591" t="s">
        <v>759</v>
      </c>
      <c r="D103" s="592" t="s">
        <v>381</v>
      </c>
      <c r="E103" s="593" t="s">
        <v>640</v>
      </c>
      <c r="F103" s="599"/>
      <c r="G103" s="11" t="s">
        <v>381</v>
      </c>
    </row>
    <row r="104" spans="1:7" s="590" customFormat="1" ht="18.899999999999999" customHeight="1" x14ac:dyDescent="0.2">
      <c r="A104" s="1158"/>
      <c r="B104" s="601"/>
      <c r="C104" s="1145" t="s">
        <v>760</v>
      </c>
      <c r="D104" s="596"/>
      <c r="E104" s="597"/>
      <c r="F104" s="600" t="s">
        <v>761</v>
      </c>
      <c r="G104" s="57">
        <v>1</v>
      </c>
    </row>
    <row r="105" spans="1:7" s="590" customFormat="1" ht="18.899999999999999" customHeight="1" x14ac:dyDescent="0.2">
      <c r="A105" s="1158"/>
      <c r="B105" s="601"/>
      <c r="C105" s="1146"/>
      <c r="D105" s="596"/>
      <c r="E105" s="597"/>
      <c r="F105" s="600" t="s">
        <v>762</v>
      </c>
      <c r="G105" s="57">
        <v>1</v>
      </c>
    </row>
    <row r="106" spans="1:7" s="590" customFormat="1" ht="18.899999999999999" customHeight="1" x14ac:dyDescent="0.2">
      <c r="A106" s="1158"/>
      <c r="B106" s="601"/>
      <c r="C106" s="1146"/>
      <c r="D106" s="596"/>
      <c r="E106" s="597"/>
      <c r="F106" s="600" t="s">
        <v>763</v>
      </c>
      <c r="G106" s="57">
        <v>2</v>
      </c>
    </row>
    <row r="107" spans="1:7" s="590" customFormat="1" ht="18.899999999999999" customHeight="1" x14ac:dyDescent="0.2">
      <c r="A107" s="1158"/>
      <c r="B107" s="601"/>
      <c r="C107" s="1146"/>
      <c r="D107" s="596"/>
      <c r="E107" s="597"/>
      <c r="F107" s="600" t="s">
        <v>764</v>
      </c>
      <c r="G107" s="57">
        <v>3</v>
      </c>
    </row>
    <row r="108" spans="1:7" s="590" customFormat="1" ht="45" customHeight="1" x14ac:dyDescent="0.2">
      <c r="A108" s="1158"/>
      <c r="B108" s="601"/>
      <c r="C108" s="644" t="s">
        <v>765</v>
      </c>
      <c r="D108" s="592" t="s">
        <v>381</v>
      </c>
      <c r="E108" s="593" t="s">
        <v>640</v>
      </c>
      <c r="F108" s="645"/>
      <c r="G108" s="12" t="s">
        <v>381</v>
      </c>
    </row>
    <row r="109" spans="1:7" s="590" customFormat="1" ht="54.9" customHeight="1" x14ac:dyDescent="0.2">
      <c r="A109" s="1159"/>
      <c r="B109" s="417"/>
      <c r="C109" s="640" t="s">
        <v>766</v>
      </c>
      <c r="D109" s="641" t="s">
        <v>381</v>
      </c>
      <c r="E109" s="642" t="s">
        <v>640</v>
      </c>
      <c r="F109" s="643"/>
      <c r="G109" s="495" t="s">
        <v>381</v>
      </c>
    </row>
    <row r="110" spans="1:7" ht="48" customHeight="1" x14ac:dyDescent="0.2">
      <c r="A110" s="56"/>
      <c r="B110" s="583" t="s">
        <v>767</v>
      </c>
      <c r="C110" s="38" t="s">
        <v>768</v>
      </c>
      <c r="D110" s="39" t="s">
        <v>381</v>
      </c>
      <c r="E110" s="40" t="s">
        <v>633</v>
      </c>
      <c r="F110" s="97"/>
      <c r="G110" s="57" t="s">
        <v>381</v>
      </c>
    </row>
    <row r="111" spans="1:7" s="612" customFormat="1" ht="30" customHeight="1" x14ac:dyDescent="0.2">
      <c r="A111" s="1160"/>
      <c r="B111" s="84" t="s">
        <v>769</v>
      </c>
      <c r="C111" s="21" t="s">
        <v>689</v>
      </c>
      <c r="D111" s="22" t="s">
        <v>626</v>
      </c>
      <c r="E111" s="23" t="s">
        <v>690</v>
      </c>
      <c r="F111" s="92" t="s">
        <v>691</v>
      </c>
      <c r="G111" s="9" t="s">
        <v>381</v>
      </c>
    </row>
    <row r="112" spans="1:7" s="612" customFormat="1" ht="60" customHeight="1" x14ac:dyDescent="0.2">
      <c r="A112" s="1161"/>
      <c r="B112" s="496"/>
      <c r="C112" s="24" t="s">
        <v>770</v>
      </c>
      <c r="D112" s="25" t="s">
        <v>626</v>
      </c>
      <c r="E112" s="26" t="s">
        <v>693</v>
      </c>
      <c r="F112" s="90" t="s">
        <v>694</v>
      </c>
      <c r="G112" s="492" t="s">
        <v>381</v>
      </c>
    </row>
    <row r="113" spans="1:7" s="612" customFormat="1" ht="60" customHeight="1" x14ac:dyDescent="0.2">
      <c r="A113" s="1161"/>
      <c r="B113" s="496"/>
      <c r="C113" s="32" t="s">
        <v>771</v>
      </c>
      <c r="D113" s="33" t="s">
        <v>381</v>
      </c>
      <c r="E113" s="34" t="s">
        <v>690</v>
      </c>
      <c r="F113" s="433"/>
      <c r="G113" s="494" t="s">
        <v>381</v>
      </c>
    </row>
    <row r="114" spans="1:7" s="71" customFormat="1" ht="36.75" customHeight="1" x14ac:dyDescent="0.2">
      <c r="A114" s="1162"/>
      <c r="B114" s="571"/>
      <c r="C114" s="567" t="s">
        <v>772</v>
      </c>
      <c r="D114" s="568" t="s">
        <v>626</v>
      </c>
      <c r="E114" s="569" t="s">
        <v>637</v>
      </c>
      <c r="F114" s="570" t="s">
        <v>773</v>
      </c>
      <c r="G114" s="582" t="s">
        <v>626</v>
      </c>
    </row>
    <row r="115" spans="1:7" ht="18" customHeight="1" x14ac:dyDescent="0.2">
      <c r="A115" s="1128"/>
      <c r="B115" s="1131" t="s">
        <v>774</v>
      </c>
      <c r="C115" s="24" t="s">
        <v>775</v>
      </c>
      <c r="D115" s="25" t="s">
        <v>381</v>
      </c>
      <c r="E115" s="26" t="s">
        <v>633</v>
      </c>
      <c r="F115" s="95"/>
      <c r="G115" s="493" t="s">
        <v>381</v>
      </c>
    </row>
    <row r="116" spans="1:7" ht="18" customHeight="1" x14ac:dyDescent="0.2">
      <c r="A116" s="1129"/>
      <c r="B116" s="1132"/>
      <c r="C116" s="32" t="s">
        <v>776</v>
      </c>
      <c r="D116" s="33" t="s">
        <v>381</v>
      </c>
      <c r="E116" s="34" t="s">
        <v>777</v>
      </c>
      <c r="F116" s="90"/>
      <c r="G116" s="492" t="s">
        <v>626</v>
      </c>
    </row>
    <row r="117" spans="1:7" ht="18" customHeight="1" x14ac:dyDescent="0.2">
      <c r="A117" s="1130"/>
      <c r="B117" s="603" t="s">
        <v>778</v>
      </c>
      <c r="C117" s="32" t="s">
        <v>779</v>
      </c>
      <c r="D117" s="33" t="s">
        <v>381</v>
      </c>
      <c r="E117" s="34" t="s">
        <v>780</v>
      </c>
      <c r="F117" s="96"/>
      <c r="G117" s="495" t="s">
        <v>626</v>
      </c>
    </row>
    <row r="118" spans="1:7" ht="33.65" customHeight="1" x14ac:dyDescent="0.2">
      <c r="A118" s="1128"/>
      <c r="B118" s="491" t="s">
        <v>781</v>
      </c>
      <c r="C118" s="18" t="s">
        <v>782</v>
      </c>
      <c r="D118" s="19" t="s">
        <v>381</v>
      </c>
      <c r="E118" s="20" t="s">
        <v>633</v>
      </c>
      <c r="F118" s="88"/>
      <c r="G118" s="494" t="s">
        <v>381</v>
      </c>
    </row>
    <row r="119" spans="1:7" ht="60" customHeight="1" x14ac:dyDescent="0.2">
      <c r="A119" s="1129"/>
      <c r="B119" s="83"/>
      <c r="C119" s="24" t="s">
        <v>783</v>
      </c>
      <c r="D119" s="25" t="s">
        <v>381</v>
      </c>
      <c r="E119" s="26" t="s">
        <v>633</v>
      </c>
      <c r="F119" s="90"/>
      <c r="G119" s="492" t="s">
        <v>381</v>
      </c>
    </row>
    <row r="120" spans="1:7" ht="59.4" customHeight="1" x14ac:dyDescent="0.2">
      <c r="A120" s="1129"/>
      <c r="B120" s="83"/>
      <c r="C120" s="24" t="s">
        <v>784</v>
      </c>
      <c r="D120" s="25" t="s">
        <v>381</v>
      </c>
      <c r="E120" s="26" t="s">
        <v>633</v>
      </c>
      <c r="F120" s="90"/>
      <c r="G120" s="492" t="s">
        <v>381</v>
      </c>
    </row>
    <row r="121" spans="1:7" ht="45" customHeight="1" x14ac:dyDescent="0.2">
      <c r="A121" s="1129"/>
      <c r="B121" s="83"/>
      <c r="C121" s="496" t="s">
        <v>751</v>
      </c>
      <c r="D121" s="430" t="s">
        <v>381</v>
      </c>
      <c r="E121" s="431" t="s">
        <v>785</v>
      </c>
      <c r="F121" s="96" t="s">
        <v>752</v>
      </c>
      <c r="G121" s="494" t="s">
        <v>381</v>
      </c>
    </row>
    <row r="122" spans="1:7" ht="17.399999999999999" customHeight="1" x14ac:dyDescent="0.2">
      <c r="A122" s="1129"/>
      <c r="B122" s="83"/>
      <c r="C122" s="24" t="s">
        <v>738</v>
      </c>
      <c r="D122" s="25" t="s">
        <v>381</v>
      </c>
      <c r="E122" s="26" t="s">
        <v>633</v>
      </c>
      <c r="F122" s="90"/>
      <c r="G122" s="492" t="s">
        <v>381</v>
      </c>
    </row>
    <row r="123" spans="1:7" ht="18.649999999999999" customHeight="1" x14ac:dyDescent="0.2">
      <c r="A123" s="1129"/>
      <c r="B123" s="83"/>
      <c r="C123" s="24" t="s">
        <v>786</v>
      </c>
      <c r="D123" s="25" t="s">
        <v>381</v>
      </c>
      <c r="E123" s="26" t="s">
        <v>787</v>
      </c>
      <c r="F123" s="90"/>
      <c r="G123" s="492" t="s">
        <v>381</v>
      </c>
    </row>
    <row r="124" spans="1:7" ht="30" customHeight="1" x14ac:dyDescent="0.2">
      <c r="A124" s="1129"/>
      <c r="B124" s="83"/>
      <c r="C124" s="496" t="s">
        <v>788</v>
      </c>
      <c r="D124" s="430" t="s">
        <v>381</v>
      </c>
      <c r="E124" s="431" t="s">
        <v>633</v>
      </c>
      <c r="F124" s="96"/>
      <c r="G124" s="12" t="s">
        <v>381</v>
      </c>
    </row>
    <row r="125" spans="1:7" ht="19.5" customHeight="1" x14ac:dyDescent="0.2">
      <c r="A125" s="1129"/>
      <c r="B125" s="83"/>
      <c r="C125" s="24" t="s">
        <v>789</v>
      </c>
      <c r="D125" s="25"/>
      <c r="E125" s="26"/>
      <c r="F125" s="90"/>
      <c r="G125" s="492" t="s">
        <v>381</v>
      </c>
    </row>
    <row r="126" spans="1:7" ht="45.9" customHeight="1" x14ac:dyDescent="0.2">
      <c r="A126" s="1129"/>
      <c r="B126" s="83"/>
      <c r="C126" s="24" t="s">
        <v>790</v>
      </c>
      <c r="D126" s="25"/>
      <c r="E126" s="26"/>
      <c r="F126" s="90"/>
      <c r="G126" s="654" t="s">
        <v>381</v>
      </c>
    </row>
    <row r="127" spans="1:7" ht="45" customHeight="1" x14ac:dyDescent="0.2">
      <c r="A127" s="1129"/>
      <c r="B127" s="585"/>
      <c r="C127" s="429" t="s">
        <v>791</v>
      </c>
      <c r="D127" s="30"/>
      <c r="E127" s="31"/>
      <c r="F127" s="95"/>
      <c r="G127" s="12" t="s">
        <v>381</v>
      </c>
    </row>
    <row r="128" spans="1:7" ht="55.5" customHeight="1" x14ac:dyDescent="0.2">
      <c r="A128" s="1129"/>
      <c r="B128" s="83"/>
      <c r="C128" s="496" t="s">
        <v>792</v>
      </c>
      <c r="D128" s="430"/>
      <c r="E128" s="431"/>
      <c r="F128" s="96"/>
      <c r="G128" s="492" t="s">
        <v>381</v>
      </c>
    </row>
    <row r="129" spans="1:7" ht="29.15" customHeight="1" x14ac:dyDescent="0.2">
      <c r="A129" s="1130"/>
      <c r="B129" s="83"/>
      <c r="C129" s="24" t="s">
        <v>793</v>
      </c>
      <c r="D129" s="25" t="s">
        <v>381</v>
      </c>
      <c r="E129" s="26" t="s">
        <v>794</v>
      </c>
      <c r="F129" s="90"/>
      <c r="G129" s="492" t="s">
        <v>381</v>
      </c>
    </row>
    <row r="130" spans="1:7" ht="18" customHeight="1" x14ac:dyDescent="0.2">
      <c r="A130" s="1151"/>
      <c r="B130" s="1133" t="s">
        <v>795</v>
      </c>
      <c r="C130" s="104" t="s">
        <v>796</v>
      </c>
      <c r="D130" s="22" t="s">
        <v>381</v>
      </c>
      <c r="E130" s="23" t="s">
        <v>633</v>
      </c>
      <c r="F130" s="92"/>
      <c r="G130" s="9" t="s">
        <v>381</v>
      </c>
    </row>
    <row r="131" spans="1:7" ht="45" customHeight="1" x14ac:dyDescent="0.2">
      <c r="A131" s="1152"/>
      <c r="B131" s="1134"/>
      <c r="C131" s="453" t="s">
        <v>797</v>
      </c>
      <c r="D131" s="25" t="s">
        <v>381</v>
      </c>
      <c r="E131" s="26" t="s">
        <v>633</v>
      </c>
      <c r="F131" s="90"/>
      <c r="G131" s="492" t="s">
        <v>381</v>
      </c>
    </row>
    <row r="132" spans="1:7" ht="30" customHeight="1" x14ac:dyDescent="0.2">
      <c r="A132" s="1152"/>
      <c r="B132" s="434"/>
      <c r="C132" s="454" t="s">
        <v>798</v>
      </c>
      <c r="D132" s="25" t="s">
        <v>381</v>
      </c>
      <c r="E132" s="26" t="s">
        <v>799</v>
      </c>
      <c r="F132" s="455" t="s">
        <v>800</v>
      </c>
      <c r="G132" s="1144" t="s">
        <v>381</v>
      </c>
    </row>
    <row r="133" spans="1:7" ht="45" customHeight="1" x14ac:dyDescent="0.2">
      <c r="A133" s="1152"/>
      <c r="B133" s="434"/>
      <c r="C133" s="24" t="s">
        <v>801</v>
      </c>
      <c r="D133" s="25" t="s">
        <v>381</v>
      </c>
      <c r="E133" s="26" t="s">
        <v>633</v>
      </c>
      <c r="F133" s="455" t="s">
        <v>802</v>
      </c>
      <c r="G133" s="1144"/>
    </row>
    <row r="134" spans="1:7" ht="30.65" customHeight="1" x14ac:dyDescent="0.2">
      <c r="A134" s="1152"/>
      <c r="B134" s="434"/>
      <c r="C134" s="24" t="s">
        <v>803</v>
      </c>
      <c r="D134" s="25" t="s">
        <v>381</v>
      </c>
      <c r="E134" s="26" t="s">
        <v>676</v>
      </c>
      <c r="F134" s="455" t="s">
        <v>804</v>
      </c>
      <c r="G134" s="492" t="s">
        <v>381</v>
      </c>
    </row>
    <row r="135" spans="1:7" ht="56.15" customHeight="1" x14ac:dyDescent="0.2">
      <c r="A135" s="1152"/>
      <c r="B135" s="434"/>
      <c r="C135" s="456" t="s">
        <v>805</v>
      </c>
      <c r="D135" s="30" t="s">
        <v>381</v>
      </c>
      <c r="E135" s="31" t="s">
        <v>676</v>
      </c>
      <c r="F135" s="95"/>
      <c r="G135" s="12" t="s">
        <v>381</v>
      </c>
    </row>
    <row r="136" spans="1:7" ht="18" customHeight="1" x14ac:dyDescent="0.2">
      <c r="A136" s="1152"/>
      <c r="B136" s="434"/>
      <c r="C136" s="24" t="s">
        <v>806</v>
      </c>
      <c r="D136" s="25" t="s">
        <v>381</v>
      </c>
      <c r="E136" s="26" t="s">
        <v>676</v>
      </c>
      <c r="F136" s="90"/>
      <c r="G136" s="492" t="s">
        <v>381</v>
      </c>
    </row>
    <row r="137" spans="1:7" ht="70.5" customHeight="1" x14ac:dyDescent="0.2">
      <c r="A137" s="1152"/>
      <c r="B137" s="434"/>
      <c r="C137" s="429" t="s">
        <v>807</v>
      </c>
      <c r="D137" s="30" t="s">
        <v>381</v>
      </c>
      <c r="E137" s="31" t="s">
        <v>627</v>
      </c>
      <c r="F137" s="95"/>
      <c r="G137" s="12" t="s">
        <v>626</v>
      </c>
    </row>
    <row r="138" spans="1:7" ht="18" customHeight="1" x14ac:dyDescent="0.2">
      <c r="A138" s="1152"/>
      <c r="B138" s="434"/>
      <c r="C138" s="457" t="s">
        <v>808</v>
      </c>
      <c r="D138" s="25" t="s">
        <v>381</v>
      </c>
      <c r="E138" s="26" t="s">
        <v>676</v>
      </c>
      <c r="F138" s="90"/>
      <c r="G138" s="492" t="s">
        <v>381</v>
      </c>
    </row>
    <row r="139" spans="1:7" ht="44.4" customHeight="1" x14ac:dyDescent="0.2">
      <c r="A139" s="1152"/>
      <c r="B139" s="650"/>
      <c r="C139" s="429" t="s">
        <v>809</v>
      </c>
      <c r="D139" s="30" t="s">
        <v>381</v>
      </c>
      <c r="E139" s="31" t="s">
        <v>676</v>
      </c>
      <c r="F139" s="95" t="s">
        <v>810</v>
      </c>
      <c r="G139" s="12" t="s">
        <v>381</v>
      </c>
    </row>
    <row r="140" spans="1:7" s="61" customFormat="1" ht="45.65" customHeight="1" x14ac:dyDescent="0.2">
      <c r="A140" s="1152"/>
      <c r="B140" s="434"/>
      <c r="C140" s="458" t="s">
        <v>811</v>
      </c>
      <c r="D140" s="459" t="s">
        <v>330</v>
      </c>
      <c r="E140" s="460" t="s">
        <v>812</v>
      </c>
      <c r="F140" s="461" t="s">
        <v>813</v>
      </c>
      <c r="G140" s="654" t="s">
        <v>381</v>
      </c>
    </row>
    <row r="141" spans="1:7" s="61" customFormat="1" ht="81.650000000000006" customHeight="1" x14ac:dyDescent="0.2">
      <c r="A141" s="1152"/>
      <c r="B141" s="84"/>
      <c r="C141" s="667" t="s">
        <v>814</v>
      </c>
      <c r="D141" s="668" t="s">
        <v>381</v>
      </c>
      <c r="E141" s="669" t="s">
        <v>633</v>
      </c>
      <c r="F141" s="670"/>
      <c r="G141" s="12" t="s">
        <v>381</v>
      </c>
    </row>
    <row r="142" spans="1:7" s="61" customFormat="1" ht="18" customHeight="1" x14ac:dyDescent="0.2">
      <c r="A142" s="1152"/>
      <c r="B142" s="434"/>
      <c r="C142" s="462" t="s">
        <v>815</v>
      </c>
      <c r="D142" s="459" t="s">
        <v>330</v>
      </c>
      <c r="E142" s="463" t="s">
        <v>787</v>
      </c>
      <c r="F142" s="464"/>
      <c r="G142" s="492" t="s">
        <v>381</v>
      </c>
    </row>
    <row r="143" spans="1:7" ht="30" customHeight="1" x14ac:dyDescent="0.2">
      <c r="A143" s="1152"/>
      <c r="B143" s="434"/>
      <c r="C143" s="24" t="s">
        <v>816</v>
      </c>
      <c r="D143" s="25" t="s">
        <v>381</v>
      </c>
      <c r="E143" s="26" t="s">
        <v>817</v>
      </c>
      <c r="F143" s="90"/>
      <c r="G143" s="492" t="s">
        <v>381</v>
      </c>
    </row>
    <row r="144" spans="1:7" ht="45" customHeight="1" x14ac:dyDescent="0.2">
      <c r="A144" s="1152"/>
      <c r="B144" s="434"/>
      <c r="C144" s="24" t="s">
        <v>818</v>
      </c>
      <c r="D144" s="25" t="s">
        <v>626</v>
      </c>
      <c r="E144" s="26" t="s">
        <v>633</v>
      </c>
      <c r="F144" s="90"/>
      <c r="G144" s="492" t="s">
        <v>381</v>
      </c>
    </row>
    <row r="145" spans="1:7" ht="56.5" customHeight="1" x14ac:dyDescent="0.2">
      <c r="A145" s="1152"/>
      <c r="B145" s="434"/>
      <c r="C145" s="24" t="s">
        <v>819</v>
      </c>
      <c r="D145" s="25" t="s">
        <v>381</v>
      </c>
      <c r="E145" s="26" t="s">
        <v>627</v>
      </c>
      <c r="F145" s="90"/>
      <c r="G145" s="492" t="s">
        <v>381</v>
      </c>
    </row>
    <row r="146" spans="1:7" ht="45.5" customHeight="1" x14ac:dyDescent="0.2">
      <c r="A146" s="1152"/>
      <c r="B146" s="434"/>
      <c r="C146" s="24" t="s">
        <v>820</v>
      </c>
      <c r="D146" s="25" t="s">
        <v>381</v>
      </c>
      <c r="E146" s="26" t="s">
        <v>633</v>
      </c>
      <c r="F146" s="90"/>
      <c r="G146" s="492" t="s">
        <v>381</v>
      </c>
    </row>
    <row r="147" spans="1:7" ht="18" customHeight="1" x14ac:dyDescent="0.2">
      <c r="A147" s="1152"/>
      <c r="B147" s="434"/>
      <c r="C147" s="24" t="s">
        <v>821</v>
      </c>
      <c r="D147" s="25" t="s">
        <v>381</v>
      </c>
      <c r="E147" s="26" t="s">
        <v>633</v>
      </c>
      <c r="F147" s="90"/>
      <c r="G147" s="492" t="s">
        <v>381</v>
      </c>
    </row>
    <row r="148" spans="1:7" ht="18.649999999999999" customHeight="1" x14ac:dyDescent="0.2">
      <c r="A148" s="1153"/>
      <c r="B148" s="465"/>
      <c r="C148" s="35" t="s">
        <v>822</v>
      </c>
      <c r="D148" s="36" t="s">
        <v>381</v>
      </c>
      <c r="E148" s="37" t="s">
        <v>823</v>
      </c>
      <c r="F148" s="91"/>
      <c r="G148" s="10" t="s">
        <v>626</v>
      </c>
    </row>
    <row r="149" spans="1:7" ht="43.5" customHeight="1" x14ac:dyDescent="0.2">
      <c r="A149" s="1151"/>
      <c r="B149" s="434" t="s">
        <v>824</v>
      </c>
      <c r="C149" s="496" t="s">
        <v>825</v>
      </c>
      <c r="D149" s="430" t="s">
        <v>381</v>
      </c>
      <c r="E149" s="431" t="s">
        <v>785</v>
      </c>
      <c r="F149" s="96"/>
      <c r="G149" s="494" t="s">
        <v>381</v>
      </c>
    </row>
    <row r="150" spans="1:7" ht="56" customHeight="1" x14ac:dyDescent="0.2">
      <c r="A150" s="1152"/>
      <c r="B150" s="434"/>
      <c r="C150" s="24" t="s">
        <v>826</v>
      </c>
      <c r="D150" s="25" t="s">
        <v>381</v>
      </c>
      <c r="E150" s="26" t="s">
        <v>827</v>
      </c>
      <c r="F150" s="90"/>
      <c r="G150" s="492" t="s">
        <v>381</v>
      </c>
    </row>
    <row r="151" spans="1:7" ht="45.65" customHeight="1" x14ac:dyDescent="0.2">
      <c r="A151" s="1152"/>
      <c r="B151" s="434"/>
      <c r="C151" s="496" t="s">
        <v>828</v>
      </c>
      <c r="D151" s="430" t="s">
        <v>381</v>
      </c>
      <c r="E151" s="431" t="s">
        <v>827</v>
      </c>
      <c r="F151" s="96"/>
      <c r="G151" s="12" t="s">
        <v>381</v>
      </c>
    </row>
    <row r="152" spans="1:7" ht="18.649999999999999" customHeight="1" x14ac:dyDescent="0.2">
      <c r="A152" s="1152"/>
      <c r="B152" s="434"/>
      <c r="C152" s="24" t="s">
        <v>829</v>
      </c>
      <c r="D152" s="25" t="s">
        <v>381</v>
      </c>
      <c r="E152" s="26" t="s">
        <v>785</v>
      </c>
      <c r="F152" s="90"/>
      <c r="G152" s="492" t="s">
        <v>381</v>
      </c>
    </row>
    <row r="153" spans="1:7" ht="44.5" customHeight="1" x14ac:dyDescent="0.2">
      <c r="A153" s="1152"/>
      <c r="B153" s="434"/>
      <c r="C153" s="24" t="s">
        <v>830</v>
      </c>
      <c r="D153" s="25" t="s">
        <v>381</v>
      </c>
      <c r="E153" s="26" t="s">
        <v>827</v>
      </c>
      <c r="F153" s="90"/>
      <c r="G153" s="654"/>
    </row>
    <row r="154" spans="1:7" ht="18" customHeight="1" x14ac:dyDescent="0.2">
      <c r="A154" s="1152"/>
      <c r="B154" s="84"/>
      <c r="C154" s="496" t="s">
        <v>831</v>
      </c>
      <c r="D154" s="30"/>
      <c r="E154" s="31"/>
      <c r="F154" s="96"/>
      <c r="G154" s="12" t="s">
        <v>381</v>
      </c>
    </row>
    <row r="155" spans="1:7" ht="18" customHeight="1" x14ac:dyDescent="0.2">
      <c r="A155" s="1152"/>
      <c r="B155" s="434"/>
      <c r="C155" s="24" t="s">
        <v>832</v>
      </c>
      <c r="D155" s="25"/>
      <c r="E155" s="26"/>
      <c r="F155" s="90"/>
      <c r="G155" s="492" t="s">
        <v>381</v>
      </c>
    </row>
    <row r="156" spans="1:7" ht="18" customHeight="1" x14ac:dyDescent="0.2">
      <c r="A156" s="1152"/>
      <c r="B156" s="434"/>
      <c r="C156" s="496" t="s">
        <v>833</v>
      </c>
      <c r="D156" s="33"/>
      <c r="E156" s="34"/>
      <c r="F156" s="96"/>
      <c r="G156" s="11" t="s">
        <v>381</v>
      </c>
    </row>
    <row r="157" spans="1:7" ht="18" customHeight="1" x14ac:dyDescent="0.2">
      <c r="A157" s="1152"/>
      <c r="B157" s="434"/>
      <c r="C157" s="24" t="s">
        <v>834</v>
      </c>
      <c r="D157" s="25"/>
      <c r="E157" s="26"/>
      <c r="F157" s="90"/>
      <c r="G157" s="492"/>
    </row>
    <row r="158" spans="1:7" ht="18" customHeight="1" x14ac:dyDescent="0.2">
      <c r="A158" s="1152"/>
      <c r="B158" s="434"/>
      <c r="C158" s="24" t="s">
        <v>835</v>
      </c>
      <c r="D158" s="25"/>
      <c r="E158" s="26"/>
      <c r="F158" s="90"/>
      <c r="G158" s="492" t="s">
        <v>381</v>
      </c>
    </row>
    <row r="159" spans="1:7" ht="19.5" customHeight="1" x14ac:dyDescent="0.2">
      <c r="A159" s="1152"/>
      <c r="B159" s="434"/>
      <c r="C159" s="496" t="s">
        <v>836</v>
      </c>
      <c r="D159" s="430"/>
      <c r="E159" s="431"/>
      <c r="F159" s="96"/>
      <c r="G159" s="492" t="s">
        <v>381</v>
      </c>
    </row>
    <row r="160" spans="1:7" ht="45.65" customHeight="1" x14ac:dyDescent="0.2">
      <c r="A160" s="1152"/>
      <c r="B160" s="434"/>
      <c r="C160" s="24" t="s">
        <v>837</v>
      </c>
      <c r="D160" s="25"/>
      <c r="E160" s="26"/>
      <c r="F160" s="90"/>
      <c r="G160" s="492" t="s">
        <v>381</v>
      </c>
    </row>
    <row r="161" spans="1:7" ht="18" customHeight="1" x14ac:dyDescent="0.2">
      <c r="A161" s="1152"/>
      <c r="B161" s="434"/>
      <c r="C161" s="496" t="s">
        <v>838</v>
      </c>
      <c r="D161" s="430"/>
      <c r="E161" s="431"/>
      <c r="F161" s="96"/>
      <c r="G161" s="11" t="s">
        <v>381</v>
      </c>
    </row>
    <row r="162" spans="1:7" ht="18" customHeight="1" x14ac:dyDescent="0.2">
      <c r="A162" s="1152"/>
      <c r="B162" s="434"/>
      <c r="C162" s="24" t="s">
        <v>839</v>
      </c>
      <c r="D162" s="25"/>
      <c r="E162" s="26"/>
      <c r="F162" s="90"/>
      <c r="G162" s="11" t="s">
        <v>381</v>
      </c>
    </row>
    <row r="163" spans="1:7" ht="31" customHeight="1" x14ac:dyDescent="0.2">
      <c r="A163" s="1152"/>
      <c r="B163" s="434"/>
      <c r="C163" s="24" t="s">
        <v>840</v>
      </c>
      <c r="D163" s="25" t="s">
        <v>381</v>
      </c>
      <c r="E163" s="26" t="s">
        <v>785</v>
      </c>
      <c r="F163" s="90"/>
      <c r="G163" s="492" t="s">
        <v>381</v>
      </c>
    </row>
    <row r="164" spans="1:7" ht="31.5" customHeight="1" x14ac:dyDescent="0.2">
      <c r="A164" s="1152"/>
      <c r="B164" s="434"/>
      <c r="C164" s="24" t="s">
        <v>841</v>
      </c>
      <c r="D164" s="25" t="s">
        <v>381</v>
      </c>
      <c r="E164" s="26" t="s">
        <v>785</v>
      </c>
      <c r="F164" s="90"/>
      <c r="G164" s="492" t="s">
        <v>381</v>
      </c>
    </row>
    <row r="165" spans="1:7" ht="56.15" customHeight="1" x14ac:dyDescent="0.2">
      <c r="A165" s="1152"/>
      <c r="B165" s="434"/>
      <c r="C165" s="24" t="s">
        <v>842</v>
      </c>
      <c r="D165" s="25" t="s">
        <v>381</v>
      </c>
      <c r="E165" s="26" t="s">
        <v>843</v>
      </c>
      <c r="F165" s="90"/>
      <c r="G165" s="492" t="s">
        <v>381</v>
      </c>
    </row>
    <row r="166" spans="1:7" ht="45" customHeight="1" x14ac:dyDescent="0.2">
      <c r="A166" s="1152"/>
      <c r="B166" s="434"/>
      <c r="C166" s="429" t="s">
        <v>844</v>
      </c>
      <c r="D166" s="30" t="s">
        <v>381</v>
      </c>
      <c r="E166" s="31" t="s">
        <v>843</v>
      </c>
      <c r="F166" s="95"/>
      <c r="G166" s="12" t="s">
        <v>381</v>
      </c>
    </row>
    <row r="167" spans="1:7" ht="81.900000000000006" customHeight="1" x14ac:dyDescent="0.2">
      <c r="A167" s="1153"/>
      <c r="B167" s="434"/>
      <c r="C167" s="24" t="s">
        <v>845</v>
      </c>
      <c r="D167" s="25" t="s">
        <v>381</v>
      </c>
      <c r="E167" s="26" t="s">
        <v>846</v>
      </c>
      <c r="F167" s="90"/>
      <c r="G167" s="492" t="s">
        <v>381</v>
      </c>
    </row>
    <row r="168" spans="1:7" ht="56.4" customHeight="1" x14ac:dyDescent="0.2">
      <c r="A168" s="1151"/>
      <c r="B168" s="84" t="s">
        <v>847</v>
      </c>
      <c r="C168" s="429" t="s">
        <v>848</v>
      </c>
      <c r="D168" s="30" t="s">
        <v>381</v>
      </c>
      <c r="E168" s="31" t="s">
        <v>785</v>
      </c>
      <c r="F168" s="95"/>
      <c r="G168" s="12" t="s">
        <v>381</v>
      </c>
    </row>
    <row r="169" spans="1:7" ht="30" customHeight="1" x14ac:dyDescent="0.2">
      <c r="A169" s="1152"/>
      <c r="B169" s="434"/>
      <c r="C169" s="496" t="s">
        <v>840</v>
      </c>
      <c r="D169" s="430" t="s">
        <v>381</v>
      </c>
      <c r="E169" s="431" t="s">
        <v>785</v>
      </c>
      <c r="F169" s="96"/>
      <c r="G169" s="494" t="s">
        <v>381</v>
      </c>
    </row>
    <row r="170" spans="1:7" ht="26.25" customHeight="1" x14ac:dyDescent="0.2">
      <c r="A170" s="1152"/>
      <c r="B170" s="434"/>
      <c r="C170" s="24" t="s">
        <v>841</v>
      </c>
      <c r="D170" s="25" t="s">
        <v>381</v>
      </c>
      <c r="E170" s="26" t="s">
        <v>785</v>
      </c>
      <c r="F170" s="90"/>
      <c r="G170" s="492" t="s">
        <v>381</v>
      </c>
    </row>
    <row r="171" spans="1:7" ht="18" customHeight="1" x14ac:dyDescent="0.2">
      <c r="A171" s="1152"/>
      <c r="B171" s="434"/>
      <c r="C171" s="24" t="s">
        <v>829</v>
      </c>
      <c r="D171" s="25" t="s">
        <v>381</v>
      </c>
      <c r="E171" s="26" t="s">
        <v>785</v>
      </c>
      <c r="F171" s="90"/>
      <c r="G171" s="654" t="s">
        <v>381</v>
      </c>
    </row>
    <row r="172" spans="1:7" ht="18" customHeight="1" x14ac:dyDescent="0.2">
      <c r="A172" s="1152"/>
      <c r="B172" s="84"/>
      <c r="C172" s="429" t="s">
        <v>849</v>
      </c>
      <c r="D172" s="30"/>
      <c r="E172" s="31"/>
      <c r="F172" s="95"/>
      <c r="G172" s="12" t="s">
        <v>381</v>
      </c>
    </row>
    <row r="173" spans="1:7" ht="55.5" customHeight="1" x14ac:dyDescent="0.2">
      <c r="A173" s="1152"/>
      <c r="B173" s="434"/>
      <c r="C173" s="496" t="s">
        <v>850</v>
      </c>
      <c r="D173" s="430" t="s">
        <v>381</v>
      </c>
      <c r="E173" s="431" t="s">
        <v>827</v>
      </c>
      <c r="F173" s="96"/>
      <c r="G173" s="11" t="s">
        <v>626</v>
      </c>
    </row>
    <row r="174" spans="1:7" ht="45" customHeight="1" x14ac:dyDescent="0.2">
      <c r="A174" s="1152"/>
      <c r="B174" s="434"/>
      <c r="C174" s="24" t="s">
        <v>851</v>
      </c>
      <c r="D174" s="25" t="s">
        <v>381</v>
      </c>
      <c r="E174" s="26" t="s">
        <v>827</v>
      </c>
      <c r="F174" s="90"/>
      <c r="G174" s="492" t="s">
        <v>626</v>
      </c>
    </row>
    <row r="175" spans="1:7" ht="17.399999999999999" customHeight="1" x14ac:dyDescent="0.2">
      <c r="A175" s="1152"/>
      <c r="B175" s="434"/>
      <c r="C175" s="496" t="s">
        <v>852</v>
      </c>
      <c r="D175" s="430"/>
      <c r="E175" s="431"/>
      <c r="F175" s="96"/>
      <c r="G175" s="12" t="s">
        <v>381</v>
      </c>
    </row>
    <row r="176" spans="1:7" ht="56.4" customHeight="1" x14ac:dyDescent="0.2">
      <c r="A176" s="1152"/>
      <c r="B176" s="434"/>
      <c r="C176" s="24" t="s">
        <v>853</v>
      </c>
      <c r="D176" s="25" t="s">
        <v>381</v>
      </c>
      <c r="E176" s="26" t="s">
        <v>854</v>
      </c>
      <c r="F176" s="90"/>
      <c r="G176" s="492" t="s">
        <v>381</v>
      </c>
    </row>
    <row r="177" spans="1:7" ht="46.5" customHeight="1" x14ac:dyDescent="0.2">
      <c r="A177" s="1152"/>
      <c r="B177" s="434"/>
      <c r="C177" s="496" t="s">
        <v>855</v>
      </c>
      <c r="D177" s="430" t="s">
        <v>381</v>
      </c>
      <c r="E177" s="431" t="s">
        <v>854</v>
      </c>
      <c r="F177" s="96"/>
      <c r="G177" s="11" t="s">
        <v>381</v>
      </c>
    </row>
    <row r="178" spans="1:7" ht="18.899999999999999" customHeight="1" x14ac:dyDescent="0.2">
      <c r="A178" s="1152"/>
      <c r="B178" s="434"/>
      <c r="C178" s="24" t="s">
        <v>856</v>
      </c>
      <c r="D178" s="25"/>
      <c r="E178" s="26"/>
      <c r="F178" s="90"/>
      <c r="G178" s="492" t="s">
        <v>381</v>
      </c>
    </row>
    <row r="179" spans="1:7" ht="56.4" customHeight="1" x14ac:dyDescent="0.2">
      <c r="A179" s="1152"/>
      <c r="B179" s="434"/>
      <c r="C179" s="429" t="s">
        <v>857</v>
      </c>
      <c r="D179" s="30" t="s">
        <v>381</v>
      </c>
      <c r="E179" s="31" t="s">
        <v>785</v>
      </c>
      <c r="F179" s="95"/>
      <c r="G179" s="12" t="s">
        <v>381</v>
      </c>
    </row>
    <row r="180" spans="1:7" ht="45" customHeight="1" x14ac:dyDescent="0.2">
      <c r="A180" s="1152"/>
      <c r="B180" s="434"/>
      <c r="C180" s="429" t="s">
        <v>858</v>
      </c>
      <c r="D180" s="30" t="s">
        <v>381</v>
      </c>
      <c r="E180" s="31" t="s">
        <v>785</v>
      </c>
      <c r="F180" s="95"/>
      <c r="G180" s="12" t="s">
        <v>381</v>
      </c>
    </row>
    <row r="181" spans="1:7" ht="81.650000000000006" customHeight="1" x14ac:dyDescent="0.2">
      <c r="A181" s="1153"/>
      <c r="B181" s="465"/>
      <c r="C181" s="27" t="s">
        <v>845</v>
      </c>
      <c r="D181" s="28" t="s">
        <v>381</v>
      </c>
      <c r="E181" s="29" t="s">
        <v>846</v>
      </c>
      <c r="F181" s="93"/>
      <c r="G181" s="495" t="s">
        <v>381</v>
      </c>
    </row>
    <row r="182" spans="1:7" ht="30.9" customHeight="1" x14ac:dyDescent="0.2">
      <c r="A182" s="1128"/>
      <c r="B182" s="1133" t="s">
        <v>859</v>
      </c>
      <c r="C182" s="18" t="s">
        <v>860</v>
      </c>
      <c r="D182" s="430" t="s">
        <v>381</v>
      </c>
      <c r="E182" s="431" t="s">
        <v>861</v>
      </c>
      <c r="F182" s="96"/>
      <c r="G182" s="494" t="s">
        <v>381</v>
      </c>
    </row>
    <row r="183" spans="1:7" ht="30" customHeight="1" x14ac:dyDescent="0.2">
      <c r="A183" s="1129"/>
      <c r="B183" s="1134"/>
      <c r="C183" s="24" t="s">
        <v>862</v>
      </c>
      <c r="D183" s="25"/>
      <c r="E183" s="26"/>
      <c r="F183" s="90"/>
      <c r="G183" s="492"/>
    </row>
    <row r="184" spans="1:7" ht="30.65" customHeight="1" x14ac:dyDescent="0.2">
      <c r="A184" s="1129"/>
      <c r="B184" s="491"/>
      <c r="C184" s="24" t="s">
        <v>863</v>
      </c>
      <c r="D184" s="25" t="s">
        <v>626</v>
      </c>
      <c r="E184" s="26" t="s">
        <v>637</v>
      </c>
      <c r="F184" s="90"/>
      <c r="G184" s="654" t="s">
        <v>381</v>
      </c>
    </row>
    <row r="185" spans="1:7" ht="68.400000000000006" customHeight="1" x14ac:dyDescent="0.2">
      <c r="A185" s="1129"/>
      <c r="B185" s="651"/>
      <c r="C185" s="429" t="s">
        <v>864</v>
      </c>
      <c r="D185" s="30" t="s">
        <v>626</v>
      </c>
      <c r="E185" s="31" t="s">
        <v>637</v>
      </c>
      <c r="F185" s="95" t="s">
        <v>865</v>
      </c>
      <c r="G185" s="12" t="s">
        <v>381</v>
      </c>
    </row>
    <row r="186" spans="1:7" ht="30.5" customHeight="1" x14ac:dyDescent="0.2">
      <c r="A186" s="1129"/>
      <c r="B186" s="491"/>
      <c r="C186" s="24" t="s">
        <v>866</v>
      </c>
      <c r="D186" s="25" t="s">
        <v>626</v>
      </c>
      <c r="E186" s="26" t="s">
        <v>637</v>
      </c>
      <c r="F186" s="90"/>
      <c r="G186" s="492" t="s">
        <v>381</v>
      </c>
    </row>
    <row r="187" spans="1:7" ht="17.399999999999999" customHeight="1" x14ac:dyDescent="0.2">
      <c r="A187" s="1129"/>
      <c r="B187" s="491"/>
      <c r="C187" s="24" t="s">
        <v>867</v>
      </c>
      <c r="D187" s="25" t="s">
        <v>626</v>
      </c>
      <c r="E187" s="26" t="s">
        <v>868</v>
      </c>
      <c r="F187" s="90"/>
      <c r="G187" s="492" t="s">
        <v>381</v>
      </c>
    </row>
    <row r="188" spans="1:7" ht="30.9" customHeight="1" x14ac:dyDescent="0.2">
      <c r="A188" s="1129"/>
      <c r="B188" s="491"/>
      <c r="C188" s="24" t="s">
        <v>869</v>
      </c>
      <c r="D188" s="25" t="s">
        <v>381</v>
      </c>
      <c r="E188" s="26" t="s">
        <v>676</v>
      </c>
      <c r="F188" s="90" t="s">
        <v>870</v>
      </c>
      <c r="G188" s="492" t="s">
        <v>381</v>
      </c>
    </row>
    <row r="189" spans="1:7" ht="30" customHeight="1" x14ac:dyDescent="0.2">
      <c r="A189" s="1129"/>
      <c r="B189" s="491"/>
      <c r="C189" s="496" t="s">
        <v>871</v>
      </c>
      <c r="D189" s="430" t="s">
        <v>381</v>
      </c>
      <c r="E189" s="431" t="s">
        <v>676</v>
      </c>
      <c r="F189" s="96" t="s">
        <v>870</v>
      </c>
      <c r="G189" s="11" t="s">
        <v>381</v>
      </c>
    </row>
    <row r="190" spans="1:7" ht="30" customHeight="1" x14ac:dyDescent="0.2">
      <c r="A190" s="1129"/>
      <c r="B190" s="491"/>
      <c r="C190" s="24" t="s">
        <v>872</v>
      </c>
      <c r="D190" s="25" t="s">
        <v>381</v>
      </c>
      <c r="E190" s="26" t="s">
        <v>827</v>
      </c>
      <c r="F190" s="90"/>
      <c r="G190" s="492" t="s">
        <v>381</v>
      </c>
    </row>
    <row r="191" spans="1:7" ht="45.65" customHeight="1" x14ac:dyDescent="0.2">
      <c r="A191" s="1129"/>
      <c r="B191" s="491"/>
      <c r="C191" s="429" t="s">
        <v>873</v>
      </c>
      <c r="D191" s="30" t="s">
        <v>381</v>
      </c>
      <c r="E191" s="31" t="s">
        <v>874</v>
      </c>
      <c r="F191" s="95" t="s">
        <v>875</v>
      </c>
      <c r="G191" s="12" t="s">
        <v>381</v>
      </c>
    </row>
    <row r="192" spans="1:7" ht="18.75" customHeight="1" x14ac:dyDescent="0.2">
      <c r="A192" s="1129"/>
      <c r="B192" s="491"/>
      <c r="C192" s="24" t="s">
        <v>876</v>
      </c>
      <c r="D192" s="25" t="s">
        <v>381</v>
      </c>
      <c r="E192" s="26" t="s">
        <v>868</v>
      </c>
      <c r="F192" s="90"/>
      <c r="G192" s="492" t="s">
        <v>381</v>
      </c>
    </row>
    <row r="193" spans="1:7" ht="18.899999999999999" customHeight="1" x14ac:dyDescent="0.2">
      <c r="A193" s="1129"/>
      <c r="B193" s="491"/>
      <c r="C193" s="496" t="s">
        <v>821</v>
      </c>
      <c r="D193" s="430" t="s">
        <v>381</v>
      </c>
      <c r="E193" s="431" t="s">
        <v>633</v>
      </c>
      <c r="F193" s="96"/>
      <c r="G193" s="494" t="s">
        <v>381</v>
      </c>
    </row>
    <row r="194" spans="1:7" ht="71.150000000000006" customHeight="1" x14ac:dyDescent="0.2">
      <c r="A194" s="1129"/>
      <c r="B194" s="491"/>
      <c r="C194" s="24" t="s">
        <v>877</v>
      </c>
      <c r="D194" s="25" t="s">
        <v>626</v>
      </c>
      <c r="E194" s="26" t="s">
        <v>846</v>
      </c>
      <c r="F194" s="90"/>
      <c r="G194" s="492" t="s">
        <v>381</v>
      </c>
    </row>
    <row r="195" spans="1:7" ht="31.5" customHeight="1" x14ac:dyDescent="0.2">
      <c r="A195" s="1129"/>
      <c r="B195" s="491"/>
      <c r="C195" s="24" t="s">
        <v>878</v>
      </c>
      <c r="D195" s="25"/>
      <c r="E195" s="26"/>
      <c r="F195" s="90"/>
      <c r="G195" s="492"/>
    </row>
    <row r="196" spans="1:7" ht="30" customHeight="1" x14ac:dyDescent="0.2">
      <c r="A196" s="1129"/>
      <c r="B196" s="491"/>
      <c r="C196" s="24" t="s">
        <v>879</v>
      </c>
      <c r="D196" s="25"/>
      <c r="E196" s="26"/>
      <c r="F196" s="90"/>
      <c r="G196" s="492"/>
    </row>
    <row r="197" spans="1:7" ht="18.75" customHeight="1" x14ac:dyDescent="0.2">
      <c r="A197" s="1130"/>
      <c r="B197" s="603"/>
      <c r="C197" s="35" t="s">
        <v>822</v>
      </c>
      <c r="D197" s="36" t="s">
        <v>381</v>
      </c>
      <c r="E197" s="37" t="s">
        <v>823</v>
      </c>
      <c r="F197" s="91"/>
      <c r="G197" s="10" t="s">
        <v>381</v>
      </c>
    </row>
    <row r="198" spans="1:7" ht="32.15" customHeight="1" x14ac:dyDescent="0.2">
      <c r="A198" s="1128"/>
      <c r="B198" s="1133" t="s">
        <v>880</v>
      </c>
      <c r="C198" s="18" t="s">
        <v>881</v>
      </c>
      <c r="D198" s="19" t="s">
        <v>381</v>
      </c>
      <c r="E198" s="20" t="s">
        <v>637</v>
      </c>
      <c r="F198" s="88"/>
      <c r="G198" s="493" t="s">
        <v>381</v>
      </c>
    </row>
    <row r="199" spans="1:7" ht="69.900000000000006" customHeight="1" x14ac:dyDescent="0.2">
      <c r="A199" s="1129"/>
      <c r="B199" s="1134"/>
      <c r="C199" s="24" t="s">
        <v>882</v>
      </c>
      <c r="D199" s="25" t="s">
        <v>381</v>
      </c>
      <c r="E199" s="26" t="s">
        <v>633</v>
      </c>
      <c r="F199" s="90"/>
      <c r="G199" s="654" t="s">
        <v>381</v>
      </c>
    </row>
    <row r="200" spans="1:7" ht="45.9" customHeight="1" x14ac:dyDescent="0.2">
      <c r="A200" s="1130"/>
      <c r="B200" s="666"/>
      <c r="C200" s="27" t="s">
        <v>751</v>
      </c>
      <c r="D200" s="28" t="s">
        <v>381</v>
      </c>
      <c r="E200" s="29" t="s">
        <v>785</v>
      </c>
      <c r="F200" s="93" t="s">
        <v>752</v>
      </c>
      <c r="G200" s="495" t="s">
        <v>381</v>
      </c>
    </row>
    <row r="201" spans="1:7" ht="56.15" customHeight="1" x14ac:dyDescent="0.2">
      <c r="A201" s="1151"/>
      <c r="B201" s="84" t="s">
        <v>883</v>
      </c>
      <c r="C201" s="18" t="s">
        <v>884</v>
      </c>
      <c r="D201" s="19" t="s">
        <v>381</v>
      </c>
      <c r="E201" s="20" t="s">
        <v>633</v>
      </c>
      <c r="F201" s="88" t="s">
        <v>885</v>
      </c>
      <c r="G201" s="493" t="s">
        <v>381</v>
      </c>
    </row>
    <row r="202" spans="1:7" ht="45" customHeight="1" x14ac:dyDescent="0.2">
      <c r="A202" s="1152"/>
      <c r="B202" s="496"/>
      <c r="C202" s="24" t="s">
        <v>886</v>
      </c>
      <c r="D202" s="25" t="s">
        <v>381</v>
      </c>
      <c r="E202" s="26" t="s">
        <v>633</v>
      </c>
      <c r="F202" s="90"/>
      <c r="G202" s="492" t="s">
        <v>381</v>
      </c>
    </row>
    <row r="203" spans="1:7" ht="45" customHeight="1" x14ac:dyDescent="0.2">
      <c r="A203" s="1153"/>
      <c r="B203" s="27"/>
      <c r="C203" s="35" t="s">
        <v>751</v>
      </c>
      <c r="D203" s="36" t="s">
        <v>381</v>
      </c>
      <c r="E203" s="37" t="s">
        <v>785</v>
      </c>
      <c r="F203" s="91" t="s">
        <v>752</v>
      </c>
      <c r="G203" s="10" t="s">
        <v>381</v>
      </c>
    </row>
    <row r="204" spans="1:7" ht="30" customHeight="1" x14ac:dyDescent="0.2">
      <c r="A204" s="110"/>
      <c r="B204" s="520" t="s">
        <v>887</v>
      </c>
      <c r="C204" s="521" t="s">
        <v>888</v>
      </c>
      <c r="D204" s="522" t="s">
        <v>330</v>
      </c>
      <c r="E204" s="523" t="s">
        <v>715</v>
      </c>
      <c r="F204" s="524"/>
      <c r="G204" s="495" t="s">
        <v>330</v>
      </c>
    </row>
    <row r="205" spans="1:7" ht="30.65" customHeight="1" x14ac:dyDescent="0.2">
      <c r="A205" s="56"/>
      <c r="B205" s="41" t="s">
        <v>889</v>
      </c>
      <c r="C205" s="38" t="s">
        <v>890</v>
      </c>
      <c r="D205" s="39" t="s">
        <v>330</v>
      </c>
      <c r="E205" s="40" t="s">
        <v>715</v>
      </c>
      <c r="F205" s="97" t="s">
        <v>891</v>
      </c>
      <c r="G205" s="57" t="s">
        <v>330</v>
      </c>
    </row>
    <row r="206" spans="1:7" ht="44.15" customHeight="1" x14ac:dyDescent="0.2">
      <c r="A206" s="1163"/>
      <c r="B206" s="475" t="s">
        <v>892</v>
      </c>
      <c r="C206" s="479" t="s">
        <v>893</v>
      </c>
      <c r="D206" s="480"/>
      <c r="E206" s="481"/>
      <c r="F206" s="369"/>
      <c r="G206" s="493"/>
    </row>
    <row r="207" spans="1:7" ht="17.399999999999999" customHeight="1" x14ac:dyDescent="0.2">
      <c r="A207" s="1164"/>
      <c r="B207" s="482"/>
      <c r="C207" s="472" t="s">
        <v>894</v>
      </c>
      <c r="D207" s="483" t="s">
        <v>381</v>
      </c>
      <c r="E207" s="474" t="s">
        <v>895</v>
      </c>
      <c r="F207" s="370"/>
      <c r="G207" s="492" t="s">
        <v>381</v>
      </c>
    </row>
    <row r="208" spans="1:7" ht="18.649999999999999" customHeight="1" x14ac:dyDescent="0.2">
      <c r="A208" s="1164"/>
      <c r="B208" s="482"/>
      <c r="C208" s="472" t="s">
        <v>896</v>
      </c>
      <c r="D208" s="483" t="s">
        <v>381</v>
      </c>
      <c r="E208" s="474" t="s">
        <v>897</v>
      </c>
      <c r="F208" s="370"/>
      <c r="G208" s="492" t="s">
        <v>381</v>
      </c>
    </row>
    <row r="209" spans="1:7" s="58" customFormat="1" ht="18.649999999999999" customHeight="1" x14ac:dyDescent="0.2">
      <c r="A209" s="1165"/>
      <c r="B209" s="482"/>
      <c r="C209" s="484" t="s">
        <v>898</v>
      </c>
      <c r="D209" s="483" t="s">
        <v>381</v>
      </c>
      <c r="E209" s="485" t="s">
        <v>633</v>
      </c>
      <c r="F209" s="373"/>
      <c r="G209" s="11" t="s">
        <v>381</v>
      </c>
    </row>
    <row r="210" spans="1:7" s="58" customFormat="1" ht="45.65" customHeight="1" x14ac:dyDescent="0.2">
      <c r="A210" s="1163"/>
      <c r="B210" s="475" t="s">
        <v>899</v>
      </c>
      <c r="C210" s="479" t="s">
        <v>900</v>
      </c>
      <c r="D210" s="480" t="s">
        <v>381</v>
      </c>
      <c r="E210" s="481" t="s">
        <v>901</v>
      </c>
      <c r="F210" s="369"/>
      <c r="G210" s="493" t="s">
        <v>381</v>
      </c>
    </row>
    <row r="211" spans="1:7" s="58" customFormat="1" ht="18.649999999999999" customHeight="1" x14ac:dyDescent="0.2">
      <c r="A211" s="1165"/>
      <c r="B211" s="486"/>
      <c r="C211" s="476" t="s">
        <v>898</v>
      </c>
      <c r="D211" s="477" t="s">
        <v>381</v>
      </c>
      <c r="E211" s="478" t="s">
        <v>633</v>
      </c>
      <c r="F211" s="372"/>
      <c r="G211" s="10" t="s">
        <v>381</v>
      </c>
    </row>
    <row r="212" spans="1:7" s="58" customFormat="1" ht="45" customHeight="1" x14ac:dyDescent="0.2">
      <c r="A212" s="1163"/>
      <c r="B212" s="475" t="s">
        <v>902</v>
      </c>
      <c r="C212" s="466" t="s">
        <v>893</v>
      </c>
      <c r="D212" s="467"/>
      <c r="E212" s="468"/>
      <c r="F212" s="374"/>
      <c r="G212" s="9"/>
    </row>
    <row r="213" spans="1:7" s="58" customFormat="1" ht="18" customHeight="1" x14ac:dyDescent="0.2">
      <c r="A213" s="1164"/>
      <c r="B213" s="482"/>
      <c r="C213" s="472" t="s">
        <v>894</v>
      </c>
      <c r="D213" s="473" t="s">
        <v>381</v>
      </c>
      <c r="E213" s="474" t="s">
        <v>903</v>
      </c>
      <c r="F213" s="370"/>
      <c r="G213" s="492" t="s">
        <v>381</v>
      </c>
    </row>
    <row r="214" spans="1:7" s="58" customFormat="1" ht="54.9" customHeight="1" x14ac:dyDescent="0.2">
      <c r="A214" s="1164"/>
      <c r="B214" s="482"/>
      <c r="C214" s="469" t="s">
        <v>904</v>
      </c>
      <c r="D214" s="470" t="s">
        <v>381</v>
      </c>
      <c r="E214" s="471" t="s">
        <v>905</v>
      </c>
      <c r="F214" s="371" t="s">
        <v>906</v>
      </c>
      <c r="G214" s="494" t="s">
        <v>381</v>
      </c>
    </row>
    <row r="215" spans="1:7" s="58" customFormat="1" ht="17.399999999999999" customHeight="1" x14ac:dyDescent="0.2">
      <c r="A215" s="1165"/>
      <c r="B215" s="486"/>
      <c r="C215" s="476" t="s">
        <v>898</v>
      </c>
      <c r="D215" s="477" t="s">
        <v>381</v>
      </c>
      <c r="E215" s="478" t="s">
        <v>633</v>
      </c>
      <c r="F215" s="372"/>
      <c r="G215" s="10" t="s">
        <v>381</v>
      </c>
    </row>
    <row r="216" spans="1:7" s="61" customFormat="1" ht="19.5" customHeight="1" x14ac:dyDescent="0.2">
      <c r="A216" s="1166"/>
      <c r="B216" s="1135" t="s">
        <v>907</v>
      </c>
      <c r="C216" s="45" t="s">
        <v>908</v>
      </c>
      <c r="D216" s="499" t="s">
        <v>381</v>
      </c>
      <c r="E216" s="500" t="s">
        <v>676</v>
      </c>
      <c r="F216" s="613" t="s">
        <v>909</v>
      </c>
      <c r="G216" s="60" t="s">
        <v>330</v>
      </c>
    </row>
    <row r="217" spans="1:7" s="61" customFormat="1" ht="19.5" customHeight="1" x14ac:dyDescent="0.2">
      <c r="A217" s="1167"/>
      <c r="B217" s="1136"/>
      <c r="C217" s="504" t="s">
        <v>910</v>
      </c>
      <c r="D217" s="529"/>
      <c r="E217" s="507"/>
      <c r="F217" s="614"/>
      <c r="G217" s="62"/>
    </row>
    <row r="218" spans="1:7" s="61" customFormat="1" ht="45.9" customHeight="1" x14ac:dyDescent="0.2">
      <c r="A218" s="1167"/>
      <c r="B218" s="1136"/>
      <c r="C218" s="504" t="s">
        <v>911</v>
      </c>
      <c r="D218" s="529" t="s">
        <v>381</v>
      </c>
      <c r="E218" s="507" t="s">
        <v>714</v>
      </c>
      <c r="F218" s="614"/>
      <c r="G218" s="62" t="s">
        <v>626</v>
      </c>
    </row>
    <row r="219" spans="1:7" s="61" customFormat="1" ht="45.65" customHeight="1" x14ac:dyDescent="0.2">
      <c r="A219" s="1167"/>
      <c r="B219" s="1136"/>
      <c r="C219" s="504" t="s">
        <v>912</v>
      </c>
      <c r="D219" s="529" t="s">
        <v>381</v>
      </c>
      <c r="E219" s="507" t="s">
        <v>714</v>
      </c>
      <c r="F219" s="614"/>
      <c r="G219" s="64" t="s">
        <v>626</v>
      </c>
    </row>
    <row r="220" spans="1:7" s="61" customFormat="1" ht="30.5" customHeight="1" x14ac:dyDescent="0.2">
      <c r="A220" s="1167"/>
      <c r="B220" s="1136"/>
      <c r="C220" s="46" t="s">
        <v>913</v>
      </c>
      <c r="D220" s="497" t="s">
        <v>381</v>
      </c>
      <c r="E220" s="498" t="s">
        <v>676</v>
      </c>
      <c r="F220" s="501" t="s">
        <v>914</v>
      </c>
      <c r="G220" s="62" t="s">
        <v>330</v>
      </c>
    </row>
    <row r="221" spans="1:7" s="61" customFormat="1" ht="20.149999999999999" customHeight="1" x14ac:dyDescent="0.2">
      <c r="A221" s="1167"/>
      <c r="B221" s="375"/>
      <c r="C221" s="46" t="s">
        <v>915</v>
      </c>
      <c r="D221" s="488" t="s">
        <v>381</v>
      </c>
      <c r="E221" s="502" t="s">
        <v>676</v>
      </c>
      <c r="F221" s="503"/>
      <c r="G221" s="62" t="s">
        <v>330</v>
      </c>
    </row>
    <row r="222" spans="1:7" s="590" customFormat="1" ht="20.399999999999999" customHeight="1" x14ac:dyDescent="0.2">
      <c r="A222" s="1167"/>
      <c r="B222" s="375"/>
      <c r="C222" s="46" t="s">
        <v>916</v>
      </c>
      <c r="D222" s="505" t="s">
        <v>381</v>
      </c>
      <c r="E222" s="498" t="s">
        <v>676</v>
      </c>
      <c r="F222" s="501" t="s">
        <v>917</v>
      </c>
      <c r="G222" s="62" t="s">
        <v>330</v>
      </c>
    </row>
    <row r="223" spans="1:7" s="590" customFormat="1" ht="97.5" customHeight="1" x14ac:dyDescent="0.2">
      <c r="A223" s="1167"/>
      <c r="B223" s="375"/>
      <c r="C223" s="487" t="s">
        <v>918</v>
      </c>
      <c r="D223" s="615" t="s">
        <v>381</v>
      </c>
      <c r="E223" s="502" t="s">
        <v>919</v>
      </c>
      <c r="F223" s="508" t="s">
        <v>920</v>
      </c>
      <c r="G223" s="63" t="s">
        <v>330</v>
      </c>
    </row>
    <row r="224" spans="1:7" s="590" customFormat="1" ht="19.5" customHeight="1" x14ac:dyDescent="0.2">
      <c r="A224" s="1167"/>
      <c r="B224" s="375"/>
      <c r="C224" s="46" t="s">
        <v>921</v>
      </c>
      <c r="D224" s="505" t="s">
        <v>381</v>
      </c>
      <c r="E224" s="498" t="s">
        <v>922</v>
      </c>
      <c r="F224" s="501"/>
      <c r="G224" s="62" t="s">
        <v>330</v>
      </c>
    </row>
    <row r="225" spans="1:7" s="590" customFormat="1" ht="20.149999999999999" customHeight="1" x14ac:dyDescent="0.2">
      <c r="A225" s="1167"/>
      <c r="B225" s="375"/>
      <c r="C225" s="487" t="s">
        <v>923</v>
      </c>
      <c r="D225" s="488"/>
      <c r="E225" s="502"/>
      <c r="F225" s="508"/>
      <c r="G225" s="64"/>
    </row>
    <row r="226" spans="1:7" s="590" customFormat="1" ht="30.9" customHeight="1" x14ac:dyDescent="0.2">
      <c r="A226" s="1167"/>
      <c r="B226" s="375"/>
      <c r="C226" s="46" t="s">
        <v>924</v>
      </c>
      <c r="D226" s="497" t="s">
        <v>381</v>
      </c>
      <c r="E226" s="498" t="s">
        <v>676</v>
      </c>
      <c r="F226" s="506" t="s">
        <v>925</v>
      </c>
      <c r="G226" s="62" t="s">
        <v>330</v>
      </c>
    </row>
    <row r="227" spans="1:7" s="590" customFormat="1" ht="30.65" customHeight="1" x14ac:dyDescent="0.2">
      <c r="A227" s="1167"/>
      <c r="B227" s="375"/>
      <c r="C227" s="504" t="s">
        <v>926</v>
      </c>
      <c r="D227" s="529" t="s">
        <v>381</v>
      </c>
      <c r="E227" s="507" t="s">
        <v>676</v>
      </c>
      <c r="F227" s="530" t="s">
        <v>927</v>
      </c>
      <c r="G227" s="63" t="s">
        <v>330</v>
      </c>
    </row>
    <row r="228" spans="1:7" s="590" customFormat="1" ht="45.65" customHeight="1" x14ac:dyDescent="0.2">
      <c r="A228" s="1167"/>
      <c r="B228" s="375"/>
      <c r="C228" s="46" t="s">
        <v>928</v>
      </c>
      <c r="D228" s="616" t="s">
        <v>381</v>
      </c>
      <c r="E228" s="498" t="s">
        <v>676</v>
      </c>
      <c r="F228" s="506" t="s">
        <v>929</v>
      </c>
      <c r="G228" s="62" t="s">
        <v>330</v>
      </c>
    </row>
    <row r="229" spans="1:7" s="590" customFormat="1" ht="45.9" customHeight="1" x14ac:dyDescent="0.2">
      <c r="A229" s="1167"/>
      <c r="B229" s="653"/>
      <c r="C229" s="504" t="s">
        <v>930</v>
      </c>
      <c r="D229" s="529" t="s">
        <v>381</v>
      </c>
      <c r="E229" s="507" t="s">
        <v>676</v>
      </c>
      <c r="F229" s="614" t="s">
        <v>931</v>
      </c>
      <c r="G229" s="63" t="s">
        <v>626</v>
      </c>
    </row>
    <row r="230" spans="1:7" s="590" customFormat="1" ht="30.65" customHeight="1" x14ac:dyDescent="0.2">
      <c r="A230" s="1167"/>
      <c r="B230" s="375"/>
      <c r="C230" s="487" t="s">
        <v>932</v>
      </c>
      <c r="D230" s="488" t="s">
        <v>381</v>
      </c>
      <c r="E230" s="502" t="s">
        <v>676</v>
      </c>
      <c r="F230" s="617"/>
      <c r="G230" s="64" t="s">
        <v>626</v>
      </c>
    </row>
    <row r="231" spans="1:7" s="590" customFormat="1" ht="30" customHeight="1" x14ac:dyDescent="0.2">
      <c r="A231" s="1168"/>
      <c r="B231" s="656"/>
      <c r="C231" s="47" t="s">
        <v>933</v>
      </c>
      <c r="D231" s="662" t="s">
        <v>330</v>
      </c>
      <c r="E231" s="663" t="s">
        <v>715</v>
      </c>
      <c r="F231" s="664"/>
      <c r="G231" s="665" t="s">
        <v>330</v>
      </c>
    </row>
    <row r="232" spans="1:7" s="61" customFormat="1" ht="19.5" customHeight="1" x14ac:dyDescent="0.2">
      <c r="A232" s="1166"/>
      <c r="B232" s="1135" t="s">
        <v>934</v>
      </c>
      <c r="C232" s="45" t="s">
        <v>908</v>
      </c>
      <c r="D232" s="499" t="s">
        <v>381</v>
      </c>
      <c r="E232" s="500" t="s">
        <v>676</v>
      </c>
      <c r="F232" s="613" t="s">
        <v>909</v>
      </c>
      <c r="G232" s="60" t="s">
        <v>330</v>
      </c>
    </row>
    <row r="233" spans="1:7" s="61" customFormat="1" ht="19.5" customHeight="1" x14ac:dyDescent="0.2">
      <c r="A233" s="1167"/>
      <c r="B233" s="1136"/>
      <c r="C233" s="504" t="s">
        <v>910</v>
      </c>
      <c r="D233" s="529"/>
      <c r="E233" s="507"/>
      <c r="F233" s="614"/>
      <c r="G233" s="62"/>
    </row>
    <row r="234" spans="1:7" s="61" customFormat="1" ht="45.9" customHeight="1" x14ac:dyDescent="0.2">
      <c r="A234" s="1167"/>
      <c r="B234" s="1136"/>
      <c r="C234" s="504" t="s">
        <v>911</v>
      </c>
      <c r="D234" s="529" t="s">
        <v>381</v>
      </c>
      <c r="E234" s="507" t="s">
        <v>714</v>
      </c>
      <c r="F234" s="614"/>
      <c r="G234" s="62" t="s">
        <v>626</v>
      </c>
    </row>
    <row r="235" spans="1:7" s="61" customFormat="1" ht="45.65" customHeight="1" x14ac:dyDescent="0.2">
      <c r="A235" s="1167"/>
      <c r="B235" s="1136"/>
      <c r="C235" s="504" t="s">
        <v>912</v>
      </c>
      <c r="D235" s="529" t="s">
        <v>381</v>
      </c>
      <c r="E235" s="507" t="s">
        <v>714</v>
      </c>
      <c r="F235" s="614"/>
      <c r="G235" s="64" t="s">
        <v>626</v>
      </c>
    </row>
    <row r="236" spans="1:7" s="61" customFormat="1" ht="30.5" customHeight="1" x14ac:dyDescent="0.2">
      <c r="A236" s="1167"/>
      <c r="B236" s="1136"/>
      <c r="C236" s="46" t="s">
        <v>913</v>
      </c>
      <c r="D236" s="497" t="s">
        <v>381</v>
      </c>
      <c r="E236" s="498" t="s">
        <v>676</v>
      </c>
      <c r="F236" s="501" t="s">
        <v>914</v>
      </c>
      <c r="G236" s="62" t="s">
        <v>330</v>
      </c>
    </row>
    <row r="237" spans="1:7" s="61" customFormat="1" ht="21" customHeight="1" x14ac:dyDescent="0.2">
      <c r="A237" s="1167"/>
      <c r="B237" s="375"/>
      <c r="C237" s="46" t="s">
        <v>915</v>
      </c>
      <c r="D237" s="488" t="s">
        <v>381</v>
      </c>
      <c r="E237" s="502" t="s">
        <v>676</v>
      </c>
      <c r="F237" s="503"/>
      <c r="G237" s="62" t="s">
        <v>330</v>
      </c>
    </row>
    <row r="238" spans="1:7" s="590" customFormat="1" ht="20.399999999999999" customHeight="1" x14ac:dyDescent="0.2">
      <c r="A238" s="1167"/>
      <c r="B238" s="375"/>
      <c r="C238" s="46" t="s">
        <v>935</v>
      </c>
      <c r="D238" s="505" t="s">
        <v>381</v>
      </c>
      <c r="E238" s="498" t="s">
        <v>676</v>
      </c>
      <c r="F238" s="501" t="s">
        <v>917</v>
      </c>
      <c r="G238" s="62" t="s">
        <v>330</v>
      </c>
    </row>
    <row r="239" spans="1:7" s="590" customFormat="1" ht="97.5" customHeight="1" x14ac:dyDescent="0.2">
      <c r="A239" s="1167"/>
      <c r="B239" s="375"/>
      <c r="C239" s="487" t="s">
        <v>918</v>
      </c>
      <c r="D239" s="615" t="s">
        <v>381</v>
      </c>
      <c r="E239" s="502" t="s">
        <v>919</v>
      </c>
      <c r="F239" s="508" t="s">
        <v>920</v>
      </c>
      <c r="G239" s="63" t="s">
        <v>330</v>
      </c>
    </row>
    <row r="240" spans="1:7" s="590" customFormat="1" ht="19.5" customHeight="1" x14ac:dyDescent="0.2">
      <c r="A240" s="1167"/>
      <c r="B240" s="375"/>
      <c r="C240" s="46" t="s">
        <v>921</v>
      </c>
      <c r="D240" s="505" t="s">
        <v>381</v>
      </c>
      <c r="E240" s="498" t="s">
        <v>922</v>
      </c>
      <c r="F240" s="501"/>
      <c r="G240" s="62" t="s">
        <v>330</v>
      </c>
    </row>
    <row r="241" spans="1:7" s="590" customFormat="1" ht="20.149999999999999" customHeight="1" x14ac:dyDescent="0.2">
      <c r="A241" s="1167"/>
      <c r="B241" s="375"/>
      <c r="C241" s="487" t="s">
        <v>923</v>
      </c>
      <c r="D241" s="488"/>
      <c r="E241" s="502"/>
      <c r="F241" s="508"/>
      <c r="G241" s="64"/>
    </row>
    <row r="242" spans="1:7" s="590" customFormat="1" ht="30.9" customHeight="1" x14ac:dyDescent="0.2">
      <c r="A242" s="1167"/>
      <c r="B242" s="375"/>
      <c r="C242" s="46" t="s">
        <v>924</v>
      </c>
      <c r="D242" s="497" t="s">
        <v>381</v>
      </c>
      <c r="E242" s="498" t="s">
        <v>676</v>
      </c>
      <c r="F242" s="506" t="s">
        <v>925</v>
      </c>
      <c r="G242" s="62" t="s">
        <v>330</v>
      </c>
    </row>
    <row r="243" spans="1:7" s="590" customFormat="1" ht="30.65" customHeight="1" x14ac:dyDescent="0.2">
      <c r="A243" s="1167"/>
      <c r="B243" s="375"/>
      <c r="C243" s="504" t="s">
        <v>926</v>
      </c>
      <c r="D243" s="529" t="s">
        <v>381</v>
      </c>
      <c r="E243" s="507" t="s">
        <v>676</v>
      </c>
      <c r="F243" s="530" t="s">
        <v>927</v>
      </c>
      <c r="G243" s="63" t="s">
        <v>330</v>
      </c>
    </row>
    <row r="244" spans="1:7" s="590" customFormat="1" ht="45.65" customHeight="1" x14ac:dyDescent="0.2">
      <c r="A244" s="1167"/>
      <c r="B244" s="375"/>
      <c r="C244" s="46" t="s">
        <v>936</v>
      </c>
      <c r="D244" s="616" t="s">
        <v>381</v>
      </c>
      <c r="E244" s="498" t="s">
        <v>676</v>
      </c>
      <c r="F244" s="506" t="s">
        <v>929</v>
      </c>
      <c r="G244" s="62" t="s">
        <v>330</v>
      </c>
    </row>
    <row r="245" spans="1:7" s="590" customFormat="1" ht="45.9" customHeight="1" x14ac:dyDescent="0.2">
      <c r="A245" s="1167"/>
      <c r="B245" s="653"/>
      <c r="C245" s="504" t="s">
        <v>930</v>
      </c>
      <c r="D245" s="529" t="s">
        <v>381</v>
      </c>
      <c r="E245" s="507" t="s">
        <v>676</v>
      </c>
      <c r="F245" s="614" t="s">
        <v>931</v>
      </c>
      <c r="G245" s="63" t="s">
        <v>626</v>
      </c>
    </row>
    <row r="246" spans="1:7" s="590" customFormat="1" ht="30.65" customHeight="1" x14ac:dyDescent="0.2">
      <c r="A246" s="1168"/>
      <c r="B246" s="656"/>
      <c r="C246" s="657" t="s">
        <v>932</v>
      </c>
      <c r="D246" s="658" t="s">
        <v>381</v>
      </c>
      <c r="E246" s="659" t="s">
        <v>676</v>
      </c>
      <c r="F246" s="660"/>
      <c r="G246" s="661" t="s">
        <v>626</v>
      </c>
    </row>
    <row r="247" spans="1:7" s="61" customFormat="1" ht="19.5" customHeight="1" x14ac:dyDescent="0.2">
      <c r="A247" s="1166"/>
      <c r="B247" s="1135" t="s">
        <v>937</v>
      </c>
      <c r="C247" s="45" t="s">
        <v>908</v>
      </c>
      <c r="D247" s="499" t="s">
        <v>381</v>
      </c>
      <c r="E247" s="500" t="s">
        <v>676</v>
      </c>
      <c r="F247" s="613" t="s">
        <v>909</v>
      </c>
      <c r="G247" s="60" t="s">
        <v>330</v>
      </c>
    </row>
    <row r="248" spans="1:7" s="61" customFormat="1" ht="19.5" customHeight="1" x14ac:dyDescent="0.2">
      <c r="A248" s="1167"/>
      <c r="B248" s="1136"/>
      <c r="C248" s="504" t="s">
        <v>910</v>
      </c>
      <c r="D248" s="529"/>
      <c r="E248" s="507"/>
      <c r="F248" s="614"/>
      <c r="G248" s="62"/>
    </row>
    <row r="249" spans="1:7" s="61" customFormat="1" ht="45.9" customHeight="1" x14ac:dyDescent="0.2">
      <c r="A249" s="1167"/>
      <c r="B249" s="1136"/>
      <c r="C249" s="504" t="s">
        <v>911</v>
      </c>
      <c r="D249" s="529" t="s">
        <v>381</v>
      </c>
      <c r="E249" s="507" t="s">
        <v>714</v>
      </c>
      <c r="F249" s="614"/>
      <c r="G249" s="64" t="s">
        <v>626</v>
      </c>
    </row>
    <row r="250" spans="1:7" s="61" customFormat="1" ht="30.5" customHeight="1" x14ac:dyDescent="0.2">
      <c r="A250" s="1167"/>
      <c r="B250" s="1136"/>
      <c r="C250" s="46" t="s">
        <v>913</v>
      </c>
      <c r="D250" s="497" t="s">
        <v>381</v>
      </c>
      <c r="E250" s="498" t="s">
        <v>676</v>
      </c>
      <c r="F250" s="501" t="s">
        <v>914</v>
      </c>
      <c r="G250" s="62" t="s">
        <v>330</v>
      </c>
    </row>
    <row r="251" spans="1:7" s="61" customFormat="1" ht="20.399999999999999" customHeight="1" x14ac:dyDescent="0.2">
      <c r="A251" s="1167"/>
      <c r="B251" s="375"/>
      <c r="C251" s="46" t="s">
        <v>915</v>
      </c>
      <c r="D251" s="488" t="s">
        <v>381</v>
      </c>
      <c r="E251" s="502" t="s">
        <v>676</v>
      </c>
      <c r="F251" s="503"/>
      <c r="G251" s="62" t="s">
        <v>330</v>
      </c>
    </row>
    <row r="252" spans="1:7" s="590" customFormat="1" ht="20.399999999999999" customHeight="1" x14ac:dyDescent="0.2">
      <c r="A252" s="1167"/>
      <c r="B252" s="375"/>
      <c r="C252" s="46" t="s">
        <v>935</v>
      </c>
      <c r="D252" s="505" t="s">
        <v>381</v>
      </c>
      <c r="E252" s="498" t="s">
        <v>676</v>
      </c>
      <c r="F252" s="501" t="s">
        <v>917</v>
      </c>
      <c r="G252" s="62" t="s">
        <v>330</v>
      </c>
    </row>
    <row r="253" spans="1:7" s="590" customFormat="1" ht="97.5" customHeight="1" x14ac:dyDescent="0.2">
      <c r="A253" s="1167"/>
      <c r="B253" s="375"/>
      <c r="C253" s="487" t="s">
        <v>938</v>
      </c>
      <c r="D253" s="615" t="s">
        <v>381</v>
      </c>
      <c r="E253" s="502" t="s">
        <v>919</v>
      </c>
      <c r="F253" s="508" t="s">
        <v>920</v>
      </c>
      <c r="G253" s="63" t="s">
        <v>330</v>
      </c>
    </row>
    <row r="254" spans="1:7" s="590" customFormat="1" ht="19.5" customHeight="1" x14ac:dyDescent="0.2">
      <c r="A254" s="1167"/>
      <c r="B254" s="375"/>
      <c r="C254" s="46" t="s">
        <v>921</v>
      </c>
      <c r="D254" s="505" t="s">
        <v>381</v>
      </c>
      <c r="E254" s="498" t="s">
        <v>922</v>
      </c>
      <c r="F254" s="501"/>
      <c r="G254" s="62" t="s">
        <v>330</v>
      </c>
    </row>
    <row r="255" spans="1:7" s="590" customFormat="1" ht="20.149999999999999" customHeight="1" x14ac:dyDescent="0.2">
      <c r="A255" s="1167"/>
      <c r="B255" s="375"/>
      <c r="C255" s="487" t="s">
        <v>923</v>
      </c>
      <c r="D255" s="488"/>
      <c r="E255" s="502"/>
      <c r="F255" s="508"/>
      <c r="G255" s="64"/>
    </row>
    <row r="256" spans="1:7" s="590" customFormat="1" ht="30.9" customHeight="1" x14ac:dyDescent="0.2">
      <c r="A256" s="1167"/>
      <c r="B256" s="375"/>
      <c r="C256" s="46" t="s">
        <v>924</v>
      </c>
      <c r="D256" s="497" t="s">
        <v>381</v>
      </c>
      <c r="E256" s="498" t="s">
        <v>676</v>
      </c>
      <c r="F256" s="506" t="s">
        <v>925</v>
      </c>
      <c r="G256" s="62" t="s">
        <v>330</v>
      </c>
    </row>
    <row r="257" spans="1:7" s="590" customFormat="1" ht="30.65" customHeight="1" x14ac:dyDescent="0.2">
      <c r="A257" s="1167"/>
      <c r="B257" s="375"/>
      <c r="C257" s="504" t="s">
        <v>926</v>
      </c>
      <c r="D257" s="529" t="s">
        <v>381</v>
      </c>
      <c r="E257" s="507" t="s">
        <v>676</v>
      </c>
      <c r="F257" s="530" t="s">
        <v>927</v>
      </c>
      <c r="G257" s="63" t="s">
        <v>330</v>
      </c>
    </row>
    <row r="258" spans="1:7" s="590" customFormat="1" ht="45.65" customHeight="1" x14ac:dyDescent="0.2">
      <c r="A258" s="1167"/>
      <c r="B258" s="375"/>
      <c r="C258" s="46" t="s">
        <v>936</v>
      </c>
      <c r="D258" s="616" t="s">
        <v>381</v>
      </c>
      <c r="E258" s="498" t="s">
        <v>676</v>
      </c>
      <c r="F258" s="506" t="s">
        <v>929</v>
      </c>
      <c r="G258" s="62" t="s">
        <v>330</v>
      </c>
    </row>
    <row r="259" spans="1:7" s="590" customFormat="1" ht="45.9" customHeight="1" x14ac:dyDescent="0.2">
      <c r="A259" s="1168"/>
      <c r="B259" s="375"/>
      <c r="C259" s="504" t="s">
        <v>930</v>
      </c>
      <c r="D259" s="529" t="s">
        <v>381</v>
      </c>
      <c r="E259" s="507" t="s">
        <v>676</v>
      </c>
      <c r="F259" s="614" t="s">
        <v>931</v>
      </c>
      <c r="G259" s="63" t="s">
        <v>330</v>
      </c>
    </row>
    <row r="260" spans="1:7" s="61" customFormat="1" ht="19.5" customHeight="1" x14ac:dyDescent="0.2">
      <c r="A260" s="1166"/>
      <c r="B260" s="1135" t="s">
        <v>939</v>
      </c>
      <c r="C260" s="45" t="s">
        <v>908</v>
      </c>
      <c r="D260" s="499" t="s">
        <v>381</v>
      </c>
      <c r="E260" s="500" t="s">
        <v>676</v>
      </c>
      <c r="F260" s="613" t="s">
        <v>909</v>
      </c>
      <c r="G260" s="60" t="s">
        <v>330</v>
      </c>
    </row>
    <row r="261" spans="1:7" s="61" customFormat="1" ht="19.5" customHeight="1" x14ac:dyDescent="0.2">
      <c r="A261" s="1167"/>
      <c r="B261" s="1136"/>
      <c r="C261" s="504" t="s">
        <v>910</v>
      </c>
      <c r="D261" s="529"/>
      <c r="E261" s="507"/>
      <c r="F261" s="614"/>
      <c r="G261" s="62"/>
    </row>
    <row r="262" spans="1:7" s="61" customFormat="1" ht="45.9" customHeight="1" x14ac:dyDescent="0.2">
      <c r="A262" s="1167"/>
      <c r="B262" s="1136"/>
      <c r="C262" s="504" t="s">
        <v>911</v>
      </c>
      <c r="D262" s="529" t="s">
        <v>381</v>
      </c>
      <c r="E262" s="507" t="s">
        <v>714</v>
      </c>
      <c r="F262" s="614"/>
      <c r="G262" s="63" t="s">
        <v>330</v>
      </c>
    </row>
    <row r="263" spans="1:7" s="61" customFormat="1" ht="30" customHeight="1" x14ac:dyDescent="0.2">
      <c r="A263" s="1167"/>
      <c r="B263" s="1136"/>
      <c r="C263" s="46" t="s">
        <v>913</v>
      </c>
      <c r="D263" s="497" t="s">
        <v>381</v>
      </c>
      <c r="E263" s="498" t="s">
        <v>676</v>
      </c>
      <c r="F263" s="501" t="s">
        <v>914</v>
      </c>
      <c r="G263" s="62" t="s">
        <v>330</v>
      </c>
    </row>
    <row r="264" spans="1:7" s="61" customFormat="1" ht="21" customHeight="1" x14ac:dyDescent="0.2">
      <c r="A264" s="1167"/>
      <c r="B264" s="652"/>
      <c r="C264" s="504" t="s">
        <v>915</v>
      </c>
      <c r="D264" s="655" t="s">
        <v>381</v>
      </c>
      <c r="E264" s="502" t="s">
        <v>676</v>
      </c>
      <c r="F264" s="503"/>
      <c r="G264" s="63" t="s">
        <v>330</v>
      </c>
    </row>
    <row r="265" spans="1:7" s="590" customFormat="1" ht="20.399999999999999" customHeight="1" x14ac:dyDescent="0.2">
      <c r="A265" s="1167"/>
      <c r="B265" s="375"/>
      <c r="C265" s="46" t="s">
        <v>935</v>
      </c>
      <c r="D265" s="505" t="s">
        <v>381</v>
      </c>
      <c r="E265" s="498" t="s">
        <v>676</v>
      </c>
      <c r="F265" s="501" t="s">
        <v>917</v>
      </c>
      <c r="G265" s="62" t="s">
        <v>330</v>
      </c>
    </row>
    <row r="266" spans="1:7" s="590" customFormat="1" ht="97.5" customHeight="1" x14ac:dyDescent="0.2">
      <c r="A266" s="1167"/>
      <c r="B266" s="375"/>
      <c r="C266" s="487" t="s">
        <v>918</v>
      </c>
      <c r="D266" s="615" t="s">
        <v>381</v>
      </c>
      <c r="E266" s="502" t="s">
        <v>919</v>
      </c>
      <c r="F266" s="508" t="s">
        <v>920</v>
      </c>
      <c r="G266" s="63" t="s">
        <v>330</v>
      </c>
    </row>
    <row r="267" spans="1:7" s="590" customFormat="1" ht="19.5" customHeight="1" x14ac:dyDescent="0.2">
      <c r="A267" s="1167"/>
      <c r="B267" s="375"/>
      <c r="C267" s="46" t="s">
        <v>921</v>
      </c>
      <c r="D267" s="505" t="s">
        <v>381</v>
      </c>
      <c r="E267" s="498" t="s">
        <v>922</v>
      </c>
      <c r="F267" s="501"/>
      <c r="G267" s="62" t="s">
        <v>330</v>
      </c>
    </row>
    <row r="268" spans="1:7" s="590" customFormat="1" ht="20.149999999999999" customHeight="1" x14ac:dyDescent="0.2">
      <c r="A268" s="1167"/>
      <c r="B268" s="375"/>
      <c r="C268" s="487" t="s">
        <v>940</v>
      </c>
      <c r="D268" s="488"/>
      <c r="E268" s="502"/>
      <c r="F268" s="508"/>
      <c r="G268" s="64"/>
    </row>
    <row r="269" spans="1:7" s="590" customFormat="1" ht="30.9" customHeight="1" x14ac:dyDescent="0.2">
      <c r="A269" s="1167"/>
      <c r="B269" s="375"/>
      <c r="C269" s="46" t="s">
        <v>924</v>
      </c>
      <c r="D269" s="497" t="s">
        <v>381</v>
      </c>
      <c r="E269" s="498" t="s">
        <v>676</v>
      </c>
      <c r="F269" s="506" t="s">
        <v>925</v>
      </c>
      <c r="G269" s="62" t="s">
        <v>330</v>
      </c>
    </row>
    <row r="270" spans="1:7" s="590" customFormat="1" ht="30.65" customHeight="1" x14ac:dyDescent="0.2">
      <c r="A270" s="1167"/>
      <c r="B270" s="375"/>
      <c r="C270" s="504" t="s">
        <v>926</v>
      </c>
      <c r="D270" s="529" t="s">
        <v>381</v>
      </c>
      <c r="E270" s="507" t="s">
        <v>676</v>
      </c>
      <c r="F270" s="530" t="s">
        <v>927</v>
      </c>
      <c r="G270" s="63" t="s">
        <v>330</v>
      </c>
    </row>
    <row r="271" spans="1:7" s="590" customFormat="1" ht="45.9" customHeight="1" x14ac:dyDescent="0.2">
      <c r="A271" s="1168"/>
      <c r="B271" s="375"/>
      <c r="C271" s="487" t="s">
        <v>930</v>
      </c>
      <c r="D271" s="488" t="s">
        <v>381</v>
      </c>
      <c r="E271" s="502" t="s">
        <v>676</v>
      </c>
      <c r="F271" s="618" t="s">
        <v>931</v>
      </c>
      <c r="G271" s="64" t="s">
        <v>330</v>
      </c>
    </row>
    <row r="272" spans="1:7" s="61" customFormat="1" ht="45" customHeight="1" x14ac:dyDescent="0.2">
      <c r="A272" s="584"/>
      <c r="B272" s="619" t="s">
        <v>941</v>
      </c>
      <c r="C272" s="620"/>
      <c r="D272" s="621" t="s">
        <v>381</v>
      </c>
      <c r="E272" s="622" t="s">
        <v>640</v>
      </c>
      <c r="F272" s="623"/>
      <c r="G272" s="624" t="s">
        <v>330</v>
      </c>
    </row>
    <row r="273" spans="1:7" s="61" customFormat="1" ht="45" customHeight="1" x14ac:dyDescent="0.2">
      <c r="A273" s="584"/>
      <c r="B273" s="619" t="s">
        <v>942</v>
      </c>
      <c r="C273" s="620"/>
      <c r="D273" s="621" t="s">
        <v>381</v>
      </c>
      <c r="E273" s="622" t="s">
        <v>640</v>
      </c>
      <c r="F273" s="623"/>
      <c r="G273" s="624" t="s">
        <v>330</v>
      </c>
    </row>
    <row r="274" spans="1:7" s="61" customFormat="1" ht="45" customHeight="1" x14ac:dyDescent="0.2">
      <c r="A274" s="584"/>
      <c r="B274" s="619" t="s">
        <v>943</v>
      </c>
      <c r="C274" s="620"/>
      <c r="D274" s="621" t="s">
        <v>381</v>
      </c>
      <c r="E274" s="622" t="s">
        <v>640</v>
      </c>
      <c r="F274" s="623"/>
      <c r="G274" s="624" t="s">
        <v>330</v>
      </c>
    </row>
    <row r="275" spans="1:7" s="61" customFormat="1" ht="45" customHeight="1" x14ac:dyDescent="0.2">
      <c r="A275" s="584"/>
      <c r="B275" s="619" t="s">
        <v>944</v>
      </c>
      <c r="C275" s="620"/>
      <c r="D275" s="621" t="s">
        <v>381</v>
      </c>
      <c r="E275" s="622" t="s">
        <v>640</v>
      </c>
      <c r="F275" s="623"/>
      <c r="G275" s="624" t="s">
        <v>330</v>
      </c>
    </row>
    <row r="276" spans="1:7" s="61" customFormat="1" ht="45" customHeight="1" x14ac:dyDescent="0.2">
      <c r="A276" s="584"/>
      <c r="B276" s="619" t="s">
        <v>945</v>
      </c>
      <c r="C276" s="620"/>
      <c r="D276" s="621" t="s">
        <v>381</v>
      </c>
      <c r="E276" s="622" t="s">
        <v>640</v>
      </c>
      <c r="F276" s="623"/>
      <c r="G276" s="624" t="s">
        <v>330</v>
      </c>
    </row>
    <row r="277" spans="1:7" s="61" customFormat="1" ht="45" customHeight="1" x14ac:dyDescent="0.2">
      <c r="A277" s="584"/>
      <c r="B277" s="619" t="s">
        <v>946</v>
      </c>
      <c r="C277" s="620"/>
      <c r="D277" s="621" t="s">
        <v>381</v>
      </c>
      <c r="E277" s="622" t="s">
        <v>640</v>
      </c>
      <c r="F277" s="623"/>
      <c r="G277" s="624" t="s">
        <v>330</v>
      </c>
    </row>
    <row r="278" spans="1:7" s="61" customFormat="1" ht="45" customHeight="1" x14ac:dyDescent="0.2">
      <c r="A278" s="584"/>
      <c r="B278" s="619" t="s">
        <v>947</v>
      </c>
      <c r="C278" s="620"/>
      <c r="D278" s="621" t="s">
        <v>381</v>
      </c>
      <c r="E278" s="622" t="s">
        <v>640</v>
      </c>
      <c r="F278" s="623"/>
      <c r="G278" s="624" t="s">
        <v>330</v>
      </c>
    </row>
    <row r="279" spans="1:7" s="61" customFormat="1" ht="45" customHeight="1" x14ac:dyDescent="0.2">
      <c r="A279" s="584"/>
      <c r="B279" s="619" t="s">
        <v>948</v>
      </c>
      <c r="C279" s="620"/>
      <c r="D279" s="621" t="s">
        <v>381</v>
      </c>
      <c r="E279" s="622" t="s">
        <v>640</v>
      </c>
      <c r="F279" s="623"/>
      <c r="G279" s="624" t="s">
        <v>330</v>
      </c>
    </row>
    <row r="280" spans="1:7" s="61" customFormat="1" ht="45" customHeight="1" x14ac:dyDescent="0.2">
      <c r="A280" s="584"/>
      <c r="B280" s="619" t="s">
        <v>949</v>
      </c>
      <c r="C280" s="620"/>
      <c r="D280" s="621" t="s">
        <v>381</v>
      </c>
      <c r="E280" s="622" t="s">
        <v>640</v>
      </c>
      <c r="F280" s="623"/>
      <c r="G280" s="624" t="s">
        <v>330</v>
      </c>
    </row>
    <row r="281" spans="1:7" s="61" customFormat="1" ht="45" customHeight="1" x14ac:dyDescent="0.2">
      <c r="A281" s="584"/>
      <c r="B281" s="619" t="s">
        <v>950</v>
      </c>
      <c r="C281" s="620"/>
      <c r="D281" s="621" t="s">
        <v>381</v>
      </c>
      <c r="E281" s="622" t="s">
        <v>640</v>
      </c>
      <c r="F281" s="623"/>
      <c r="G281" s="624" t="s">
        <v>330</v>
      </c>
    </row>
    <row r="282" spans="1:7" s="61" customFormat="1" ht="45" customHeight="1" x14ac:dyDescent="0.2">
      <c r="A282" s="584"/>
      <c r="B282" s="619" t="s">
        <v>951</v>
      </c>
      <c r="C282" s="620"/>
      <c r="D282" s="621" t="s">
        <v>381</v>
      </c>
      <c r="E282" s="622" t="s">
        <v>640</v>
      </c>
      <c r="F282" s="623"/>
      <c r="G282" s="624" t="s">
        <v>330</v>
      </c>
    </row>
    <row r="283" spans="1:7" s="61" customFormat="1" ht="45" customHeight="1" x14ac:dyDescent="0.2">
      <c r="A283" s="584"/>
      <c r="B283" s="619" t="s">
        <v>952</v>
      </c>
      <c r="C283" s="620"/>
      <c r="D283" s="621" t="s">
        <v>381</v>
      </c>
      <c r="E283" s="622" t="s">
        <v>640</v>
      </c>
      <c r="F283" s="623"/>
      <c r="G283" s="624" t="s">
        <v>330</v>
      </c>
    </row>
    <row r="284" spans="1:7" s="61" customFormat="1" ht="45" customHeight="1" x14ac:dyDescent="0.2">
      <c r="A284" s="584"/>
      <c r="B284" s="619" t="s">
        <v>953</v>
      </c>
      <c r="C284" s="620"/>
      <c r="D284" s="621" t="s">
        <v>381</v>
      </c>
      <c r="E284" s="622" t="s">
        <v>640</v>
      </c>
      <c r="F284" s="623"/>
      <c r="G284" s="624" t="s">
        <v>330</v>
      </c>
    </row>
    <row r="285" spans="1:7" s="61" customFormat="1" ht="45" customHeight="1" x14ac:dyDescent="0.2">
      <c r="A285" s="584"/>
      <c r="B285" s="619" t="s">
        <v>954</v>
      </c>
      <c r="C285" s="620"/>
      <c r="D285" s="621" t="s">
        <v>381</v>
      </c>
      <c r="E285" s="622" t="s">
        <v>640</v>
      </c>
      <c r="F285" s="623"/>
      <c r="G285" s="624" t="s">
        <v>330</v>
      </c>
    </row>
    <row r="286" spans="1:7" ht="20.149999999999999" customHeight="1" x14ac:dyDescent="0.2">
      <c r="G286" s="488"/>
    </row>
    <row r="287" spans="1:7" ht="20.149999999999999" customHeight="1" x14ac:dyDescent="0.2">
      <c r="G287" s="13"/>
    </row>
    <row r="288" spans="1:7" ht="20.149999999999999" customHeight="1" x14ac:dyDescent="0.2">
      <c r="G288" s="488"/>
    </row>
    <row r="289" spans="7:7" ht="20.149999999999999" customHeight="1" x14ac:dyDescent="0.2">
      <c r="G289" s="488"/>
    </row>
    <row r="290" spans="7:7" ht="20.149999999999999" customHeight="1" x14ac:dyDescent="0.2">
      <c r="G290" s="488"/>
    </row>
    <row r="291" spans="7:7" ht="20.149999999999999" customHeight="1" x14ac:dyDescent="0.2">
      <c r="G291" s="488"/>
    </row>
    <row r="292" spans="7:7" ht="20.149999999999999" customHeight="1" x14ac:dyDescent="0.2">
      <c r="G292" s="488"/>
    </row>
    <row r="293" spans="7:7" ht="20.149999999999999" customHeight="1" x14ac:dyDescent="0.2">
      <c r="G293" s="488"/>
    </row>
    <row r="294" spans="7:7" ht="20.149999999999999" customHeight="1" x14ac:dyDescent="0.2">
      <c r="G294" s="488"/>
    </row>
    <row r="295" spans="7:7" ht="20.149999999999999" customHeight="1" x14ac:dyDescent="0.2">
      <c r="G295" s="488"/>
    </row>
    <row r="296" spans="7:7" ht="20.149999999999999" customHeight="1" x14ac:dyDescent="0.2">
      <c r="G296" s="488"/>
    </row>
    <row r="297" spans="7:7" ht="20.149999999999999" customHeight="1" x14ac:dyDescent="0.2">
      <c r="G297" s="488"/>
    </row>
    <row r="298" spans="7:7" ht="20.149999999999999" customHeight="1" x14ac:dyDescent="0.2">
      <c r="G298" s="13"/>
    </row>
    <row r="299" spans="7:7" ht="20.149999999999999" customHeight="1" x14ac:dyDescent="0.2">
      <c r="G299" s="488"/>
    </row>
    <row r="300" spans="7:7" ht="20.149999999999999" customHeight="1" x14ac:dyDescent="0.2">
      <c r="G300" s="488"/>
    </row>
    <row r="301" spans="7:7" ht="20.149999999999999" customHeight="1" x14ac:dyDescent="0.2">
      <c r="G301" s="488"/>
    </row>
    <row r="302" spans="7:7" ht="20.149999999999999" customHeight="1" x14ac:dyDescent="0.2">
      <c r="G302" s="488"/>
    </row>
    <row r="303" spans="7:7" ht="20.149999999999999" customHeight="1" x14ac:dyDescent="0.2">
      <c r="G303" s="488"/>
    </row>
    <row r="304" spans="7:7" ht="20.149999999999999" customHeight="1" x14ac:dyDescent="0.2">
      <c r="G304" s="488"/>
    </row>
    <row r="305" spans="7:7" ht="20.149999999999999" customHeight="1" x14ac:dyDescent="0.2">
      <c r="G305" s="488"/>
    </row>
    <row r="306" spans="7:7" ht="20.149999999999999" customHeight="1" x14ac:dyDescent="0.2">
      <c r="G306" s="488"/>
    </row>
    <row r="307" spans="7:7" ht="20.149999999999999" customHeight="1" x14ac:dyDescent="0.2">
      <c r="G307" s="488"/>
    </row>
    <row r="308" spans="7:7" ht="20.149999999999999" customHeight="1" x14ac:dyDescent="0.2">
      <c r="G308" s="488"/>
    </row>
    <row r="309" spans="7:7" ht="20.149999999999999" customHeight="1" x14ac:dyDescent="0.2">
      <c r="G309" s="488"/>
    </row>
    <row r="310" spans="7:7" ht="20.149999999999999" customHeight="1" x14ac:dyDescent="0.2">
      <c r="G310" s="488"/>
    </row>
    <row r="311" spans="7:7" ht="20.149999999999999" customHeight="1" x14ac:dyDescent="0.2">
      <c r="G311" s="488"/>
    </row>
    <row r="312" spans="7:7" ht="20.149999999999999" customHeight="1" x14ac:dyDescent="0.2">
      <c r="G312" s="488"/>
    </row>
    <row r="313" spans="7:7" ht="20.149999999999999" customHeight="1" x14ac:dyDescent="0.2">
      <c r="G313" s="488"/>
    </row>
    <row r="314" spans="7:7" ht="20.149999999999999" customHeight="1" x14ac:dyDescent="0.2">
      <c r="G314" s="488"/>
    </row>
    <row r="315" spans="7:7" ht="20.149999999999999" customHeight="1" x14ac:dyDescent="0.2">
      <c r="G315" s="488"/>
    </row>
    <row r="316" spans="7:7" ht="20.149999999999999" customHeight="1" x14ac:dyDescent="0.2">
      <c r="G316" s="488"/>
    </row>
    <row r="317" spans="7:7" ht="20.149999999999999" customHeight="1" x14ac:dyDescent="0.2">
      <c r="G317" s="488"/>
    </row>
    <row r="318" spans="7:7" ht="20.149999999999999" customHeight="1" x14ac:dyDescent="0.2">
      <c r="G318" s="488"/>
    </row>
    <row r="319" spans="7:7" ht="20.149999999999999" customHeight="1" x14ac:dyDescent="0.2">
      <c r="G319" s="488"/>
    </row>
    <row r="320" spans="7:7" ht="20.149999999999999" customHeight="1" x14ac:dyDescent="0.2">
      <c r="G320" s="488"/>
    </row>
    <row r="321" spans="7:7" ht="20.149999999999999" customHeight="1" x14ac:dyDescent="0.2">
      <c r="G321" s="1142"/>
    </row>
    <row r="322" spans="7:7" ht="20.149999999999999" customHeight="1" x14ac:dyDescent="0.2">
      <c r="G322" s="1142"/>
    </row>
    <row r="323" spans="7:7" ht="20.149999999999999" customHeight="1" x14ac:dyDescent="0.2">
      <c r="G323" s="488"/>
    </row>
    <row r="324" spans="7:7" ht="20.149999999999999" customHeight="1" x14ac:dyDescent="0.2">
      <c r="G324" s="488"/>
    </row>
    <row r="325" spans="7:7" ht="20.149999999999999" customHeight="1" x14ac:dyDescent="0.2">
      <c r="G325" s="488"/>
    </row>
    <row r="326" spans="7:7" ht="20.149999999999999" customHeight="1" x14ac:dyDescent="0.2">
      <c r="G326" s="488"/>
    </row>
    <row r="327" spans="7:7" ht="20.149999999999999" customHeight="1" x14ac:dyDescent="0.2">
      <c r="G327" s="1142"/>
    </row>
    <row r="328" spans="7:7" ht="20.149999999999999" customHeight="1" x14ac:dyDescent="0.2">
      <c r="G328" s="1142"/>
    </row>
    <row r="329" spans="7:7" ht="20.149999999999999" customHeight="1" x14ac:dyDescent="0.2">
      <c r="G329" s="488"/>
    </row>
    <row r="330" spans="7:7" ht="20.149999999999999" customHeight="1" x14ac:dyDescent="0.2">
      <c r="G330" s="488"/>
    </row>
    <row r="331" spans="7:7" ht="20.149999999999999" customHeight="1" x14ac:dyDescent="0.2">
      <c r="G331" s="488"/>
    </row>
    <row r="332" spans="7:7" ht="20.149999999999999" customHeight="1" x14ac:dyDescent="0.2">
      <c r="G332" s="488"/>
    </row>
    <row r="333" spans="7:7" ht="20.149999999999999" customHeight="1" x14ac:dyDescent="0.2">
      <c r="G333" s="488"/>
    </row>
  </sheetData>
  <mergeCells count="54">
    <mergeCell ref="A216:A231"/>
    <mergeCell ref="A232:A246"/>
    <mergeCell ref="A247:A259"/>
    <mergeCell ref="A260:A271"/>
    <mergeCell ref="A198:A200"/>
    <mergeCell ref="A201:A203"/>
    <mergeCell ref="A206:A209"/>
    <mergeCell ref="A210:A211"/>
    <mergeCell ref="A212:A215"/>
    <mergeCell ref="A118:A129"/>
    <mergeCell ref="A130:A148"/>
    <mergeCell ref="A149:A167"/>
    <mergeCell ref="A168:A181"/>
    <mergeCell ref="A182:A197"/>
    <mergeCell ref="A65:A78"/>
    <mergeCell ref="A79:A92"/>
    <mergeCell ref="A93:A97"/>
    <mergeCell ref="A98:A109"/>
    <mergeCell ref="A111:A114"/>
    <mergeCell ref="A13:A16"/>
    <mergeCell ref="A31:A34"/>
    <mergeCell ref="A35:A42"/>
    <mergeCell ref="A46:A56"/>
    <mergeCell ref="A57:A64"/>
    <mergeCell ref="G327:G328"/>
    <mergeCell ref="B20:B21"/>
    <mergeCell ref="B79:B80"/>
    <mergeCell ref="G321:G322"/>
    <mergeCell ref="G132:G133"/>
    <mergeCell ref="B65:B66"/>
    <mergeCell ref="C104:C107"/>
    <mergeCell ref="B216:B220"/>
    <mergeCell ref="B232:B236"/>
    <mergeCell ref="B247:B250"/>
    <mergeCell ref="B93:B94"/>
    <mergeCell ref="B98:B99"/>
    <mergeCell ref="B182:B183"/>
    <mergeCell ref="B198:B199"/>
    <mergeCell ref="A115:A117"/>
    <mergeCell ref="B115:B116"/>
    <mergeCell ref="B130:B131"/>
    <mergeCell ref="B260:B263"/>
    <mergeCell ref="A1:G1"/>
    <mergeCell ref="A20:A25"/>
    <mergeCell ref="A43:A45"/>
    <mergeCell ref="D4:E4"/>
    <mergeCell ref="B18:B19"/>
    <mergeCell ref="A18:A19"/>
    <mergeCell ref="B26:B27"/>
    <mergeCell ref="B28:B29"/>
    <mergeCell ref="A26:A27"/>
    <mergeCell ref="A28:A29"/>
    <mergeCell ref="B13:B14"/>
    <mergeCell ref="A8:A10"/>
  </mergeCells>
  <phoneticPr fontId="6"/>
  <printOptions horizontalCentered="1"/>
  <pageMargins left="0.78740157480314965" right="0.78740157480314965" top="0.59055118110236227" bottom="0.59055118110236227" header="0.51181102362204722" footer="0.51181102362204722"/>
  <pageSetup paperSize="9" scale="90" orientation="landscape" r:id="rId1"/>
  <headerFooter alignWithMargins="0">
    <oddFooter>&amp;R&amp;10&amp;A（&amp;P/&amp;N）</oddFooter>
  </headerFooter>
  <rowBreaks count="6" manualBreakCount="6">
    <brk id="19" max="6" man="1"/>
    <brk id="38" max="6" man="1"/>
    <brk id="153" max="6" man="1"/>
    <brk id="215" max="6" man="1"/>
    <brk id="231" max="6" man="1"/>
    <brk id="246"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A9349-CC8C-4996-A7D3-7098ACE2A6BC}">
  <dimension ref="A1:M28"/>
  <sheetViews>
    <sheetView view="pageBreakPreview" zoomScaleNormal="100" workbookViewId="0"/>
  </sheetViews>
  <sheetFormatPr defaultRowHeight="16.5" customHeight="1" x14ac:dyDescent="0.2"/>
  <cols>
    <col min="1" max="1" width="4" customWidth="1"/>
    <col min="2" max="2" width="3.453125" customWidth="1"/>
  </cols>
  <sheetData>
    <row r="1" spans="1:13" ht="16.5" customHeight="1" x14ac:dyDescent="0.2">
      <c r="A1" s="6" t="s">
        <v>12</v>
      </c>
      <c r="E1" s="6"/>
    </row>
    <row r="2" spans="1:13" ht="16.5" customHeight="1" x14ac:dyDescent="0.2">
      <c r="A2" s="6"/>
      <c r="B2" s="515" t="s">
        <v>13</v>
      </c>
      <c r="C2" s="515"/>
      <c r="D2" s="515"/>
      <c r="E2" s="204"/>
      <c r="F2" s="515"/>
      <c r="G2" s="515"/>
      <c r="H2" s="515"/>
      <c r="I2" s="515"/>
      <c r="J2" s="515"/>
      <c r="K2" s="515"/>
      <c r="L2" s="515"/>
      <c r="M2" s="515"/>
    </row>
    <row r="3" spans="1:13" ht="16.5" customHeight="1" x14ac:dyDescent="0.2">
      <c r="A3" s="6"/>
      <c r="B3" s="515" t="s">
        <v>14</v>
      </c>
      <c r="C3" s="515"/>
      <c r="D3" s="515"/>
      <c r="E3" s="204"/>
      <c r="F3" s="515"/>
      <c r="G3" s="515"/>
      <c r="H3" s="515"/>
      <c r="I3" s="515"/>
      <c r="J3" s="515"/>
      <c r="K3" s="515"/>
      <c r="L3" s="515"/>
      <c r="M3" s="515"/>
    </row>
    <row r="4" spans="1:13" ht="16.5" customHeight="1" x14ac:dyDescent="0.2">
      <c r="A4" s="6"/>
      <c r="B4" s="515" t="s">
        <v>15</v>
      </c>
      <c r="C4" s="515"/>
      <c r="D4" s="515"/>
      <c r="E4" s="204"/>
      <c r="F4" s="515"/>
      <c r="G4" s="515"/>
      <c r="H4" s="515"/>
      <c r="I4" s="515"/>
      <c r="J4" s="515"/>
      <c r="K4" s="515"/>
      <c r="L4" s="515"/>
      <c r="M4" s="515"/>
    </row>
    <row r="5" spans="1:13" ht="16.5" customHeight="1" x14ac:dyDescent="0.2">
      <c r="A5" s="6"/>
      <c r="B5" s="515" t="s">
        <v>16</v>
      </c>
      <c r="C5" s="515"/>
      <c r="D5" s="515"/>
      <c r="E5" s="204"/>
      <c r="F5" s="515"/>
      <c r="G5" s="515"/>
      <c r="H5" s="515"/>
      <c r="I5" s="515"/>
      <c r="J5" s="515"/>
      <c r="K5" s="515"/>
      <c r="L5" s="515"/>
      <c r="M5" s="515"/>
    </row>
    <row r="6" spans="1:13" s="8" customFormat="1" ht="19.5" customHeight="1" x14ac:dyDescent="0.2">
      <c r="A6" s="7"/>
      <c r="B6" s="7" t="s">
        <v>17</v>
      </c>
      <c r="C6" t="s">
        <v>18</v>
      </c>
      <c r="D6"/>
      <c r="E6"/>
    </row>
    <row r="7" spans="1:13" s="8" customFormat="1" ht="19.5" customHeight="1" x14ac:dyDescent="0.2">
      <c r="A7"/>
      <c r="B7"/>
      <c r="C7" s="515" t="s">
        <v>19</v>
      </c>
      <c r="D7" s="515"/>
      <c r="E7" s="515"/>
      <c r="F7" s="516"/>
      <c r="G7" s="516"/>
      <c r="H7" s="516"/>
      <c r="I7" s="516"/>
      <c r="J7" s="516"/>
      <c r="K7" s="516"/>
      <c r="L7" s="516"/>
      <c r="M7" s="516"/>
    </row>
    <row r="8" spans="1:13" ht="16.5" customHeight="1" x14ac:dyDescent="0.2">
      <c r="A8" s="7"/>
      <c r="B8" s="7" t="s">
        <v>20</v>
      </c>
      <c r="C8" t="s">
        <v>21</v>
      </c>
    </row>
    <row r="9" spans="1:13" ht="16.5" customHeight="1" x14ac:dyDescent="0.2">
      <c r="A9" s="7"/>
      <c r="B9" s="7" t="s">
        <v>22</v>
      </c>
      <c r="C9" t="s">
        <v>23</v>
      </c>
    </row>
    <row r="11" spans="1:13" ht="16.5" customHeight="1" x14ac:dyDescent="0.2">
      <c r="A11" s="6" t="s">
        <v>24</v>
      </c>
    </row>
    <row r="12" spans="1:13" ht="16.5" customHeight="1" x14ac:dyDescent="0.2">
      <c r="B12" s="7">
        <v>1</v>
      </c>
      <c r="C12" t="s">
        <v>25</v>
      </c>
    </row>
    <row r="13" spans="1:13" ht="16.5" customHeight="1" x14ac:dyDescent="0.2">
      <c r="B13" s="7">
        <v>2</v>
      </c>
      <c r="C13" t="s">
        <v>26</v>
      </c>
    </row>
    <row r="14" spans="1:13" ht="16.5" customHeight="1" x14ac:dyDescent="0.2">
      <c r="B14" s="7">
        <v>3</v>
      </c>
      <c r="C14" t="s">
        <v>27</v>
      </c>
    </row>
    <row r="15" spans="1:13" ht="16.5" customHeight="1" x14ac:dyDescent="0.2">
      <c r="B15" s="7">
        <v>4</v>
      </c>
      <c r="C15" t="s">
        <v>28</v>
      </c>
    </row>
    <row r="16" spans="1:13" ht="16.5" customHeight="1" x14ac:dyDescent="0.2">
      <c r="B16" s="7">
        <v>5</v>
      </c>
      <c r="C16" t="s">
        <v>29</v>
      </c>
    </row>
    <row r="17" spans="2:3" ht="16.5" customHeight="1" x14ac:dyDescent="0.2">
      <c r="B17" s="7">
        <v>6</v>
      </c>
      <c r="C17" t="s">
        <v>30</v>
      </c>
    </row>
    <row r="18" spans="2:3" ht="16.5" customHeight="1" x14ac:dyDescent="0.2">
      <c r="B18" s="7">
        <v>7</v>
      </c>
      <c r="C18" t="s">
        <v>31</v>
      </c>
    </row>
    <row r="19" spans="2:3" ht="16.5" customHeight="1" x14ac:dyDescent="0.2">
      <c r="B19" s="7">
        <v>8</v>
      </c>
      <c r="C19" t="s">
        <v>32</v>
      </c>
    </row>
    <row r="20" spans="2:3" ht="16.5" customHeight="1" x14ac:dyDescent="0.2">
      <c r="B20" s="7">
        <v>9</v>
      </c>
      <c r="C20" t="s">
        <v>33</v>
      </c>
    </row>
    <row r="21" spans="2:3" ht="16.5" customHeight="1" x14ac:dyDescent="0.2">
      <c r="B21" s="7">
        <v>10</v>
      </c>
      <c r="C21" t="s">
        <v>34</v>
      </c>
    </row>
    <row r="22" spans="2:3" ht="16.5" customHeight="1" x14ac:dyDescent="0.2">
      <c r="B22" s="7">
        <v>11</v>
      </c>
      <c r="C22" t="s">
        <v>35</v>
      </c>
    </row>
    <row r="23" spans="2:3" ht="16.5" customHeight="1" x14ac:dyDescent="0.2">
      <c r="B23" s="7">
        <v>12</v>
      </c>
      <c r="C23" t="s">
        <v>36</v>
      </c>
    </row>
    <row r="24" spans="2:3" ht="16.5" customHeight="1" x14ac:dyDescent="0.2">
      <c r="B24" s="7">
        <v>13</v>
      </c>
      <c r="C24" t="s">
        <v>37</v>
      </c>
    </row>
    <row r="25" spans="2:3" ht="16.5" customHeight="1" x14ac:dyDescent="0.2">
      <c r="B25" s="7">
        <v>14</v>
      </c>
      <c r="C25" t="s">
        <v>38</v>
      </c>
    </row>
    <row r="26" spans="2:3" ht="16.5" customHeight="1" x14ac:dyDescent="0.2">
      <c r="B26" s="7"/>
      <c r="C26" t="s">
        <v>39</v>
      </c>
    </row>
    <row r="27" spans="2:3" ht="16.5" customHeight="1" x14ac:dyDescent="0.2">
      <c r="B27" s="7"/>
      <c r="C27" t="s">
        <v>40</v>
      </c>
    </row>
    <row r="28" spans="2:3" ht="16.5" customHeight="1" x14ac:dyDescent="0.2">
      <c r="B28" s="7"/>
    </row>
  </sheetData>
  <phoneticPr fontId="5"/>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EF795-E41A-47C7-8D23-BECE788A4C1B}">
  <dimension ref="B1:BU80"/>
  <sheetViews>
    <sheetView showGridLines="0" view="pageBreakPreview" zoomScale="70" zoomScaleNormal="70" zoomScaleSheetLayoutView="70" workbookViewId="0">
      <selection activeCell="C1" sqref="C1"/>
    </sheetView>
  </sheetViews>
  <sheetFormatPr defaultColWidth="4.453125" defaultRowHeight="20.25" customHeight="1" x14ac:dyDescent="0.2"/>
  <cols>
    <col min="1" max="1" width="1.54296875" style="232" customWidth="1"/>
    <col min="2" max="5" width="5.90625" style="232" customWidth="1"/>
    <col min="6" max="6" width="16.453125" style="232" hidden="1" customWidth="1"/>
    <col min="7" max="58" width="5.54296875" style="232" customWidth="1"/>
    <col min="59" max="16384" width="4.453125" style="232"/>
  </cols>
  <sheetData>
    <row r="1" spans="2:64" s="205" customFormat="1" ht="20.25" customHeight="1" x14ac:dyDescent="0.2">
      <c r="C1" s="207" t="s">
        <v>41</v>
      </c>
      <c r="D1" s="206"/>
      <c r="E1" s="206"/>
      <c r="F1" s="206"/>
      <c r="G1" s="206"/>
      <c r="J1" s="207"/>
      <c r="L1" s="206"/>
      <c r="M1" s="206"/>
      <c r="N1" s="206"/>
      <c r="O1" s="206"/>
      <c r="P1" s="206"/>
      <c r="Q1" s="206"/>
      <c r="R1" s="206"/>
      <c r="AM1" s="208"/>
      <c r="AN1" s="209"/>
      <c r="AO1" s="209" t="s">
        <v>42</v>
      </c>
      <c r="AP1" s="688" t="s">
        <v>43</v>
      </c>
      <c r="AQ1" s="689"/>
      <c r="AR1" s="689"/>
      <c r="AS1" s="689"/>
      <c r="AT1" s="689"/>
      <c r="AU1" s="689"/>
      <c r="AV1" s="689"/>
      <c r="AW1" s="689"/>
      <c r="AX1" s="689"/>
      <c r="AY1" s="689"/>
      <c r="AZ1" s="689"/>
      <c r="BA1" s="689"/>
      <c r="BB1" s="689"/>
      <c r="BC1" s="689"/>
      <c r="BD1" s="689"/>
      <c r="BE1" s="689"/>
      <c r="BF1" s="209" t="s">
        <v>44</v>
      </c>
    </row>
    <row r="2" spans="2:64" s="205" customFormat="1" ht="20.25" customHeight="1" x14ac:dyDescent="0.2">
      <c r="C2" s="206"/>
      <c r="D2" s="206"/>
      <c r="E2" s="206"/>
      <c r="F2" s="206"/>
      <c r="G2" s="206"/>
      <c r="J2" s="207"/>
      <c r="L2" s="206"/>
      <c r="M2" s="206"/>
      <c r="N2" s="206"/>
      <c r="O2" s="206"/>
      <c r="P2" s="206"/>
      <c r="Q2" s="206"/>
      <c r="R2" s="206"/>
      <c r="Y2" s="209" t="s">
        <v>45</v>
      </c>
      <c r="Z2" s="690">
        <v>7</v>
      </c>
      <c r="AA2" s="690"/>
      <c r="AB2" s="209" t="s">
        <v>46</v>
      </c>
      <c r="AC2" s="691">
        <f>IF(Z2=0,"",YEAR(DATE(2018+Z2,1,1)))</f>
        <v>2025</v>
      </c>
      <c r="AD2" s="691"/>
      <c r="AE2" s="210" t="s">
        <v>47</v>
      </c>
      <c r="AF2" s="210" t="s">
        <v>48</v>
      </c>
      <c r="AG2" s="690">
        <v>4</v>
      </c>
      <c r="AH2" s="690"/>
      <c r="AI2" s="210" t="s">
        <v>49</v>
      </c>
      <c r="AM2" s="208"/>
      <c r="AN2" s="209"/>
      <c r="AO2" s="209" t="s">
        <v>50</v>
      </c>
      <c r="AP2" s="690"/>
      <c r="AQ2" s="690"/>
      <c r="AR2" s="690"/>
      <c r="AS2" s="690"/>
      <c r="AT2" s="690"/>
      <c r="AU2" s="690"/>
      <c r="AV2" s="690"/>
      <c r="AW2" s="690"/>
      <c r="AX2" s="690"/>
      <c r="AY2" s="690"/>
      <c r="AZ2" s="690"/>
      <c r="BA2" s="690"/>
      <c r="BB2" s="690"/>
      <c r="BC2" s="690"/>
      <c r="BD2" s="690"/>
      <c r="BE2" s="690"/>
      <c r="BF2" s="209" t="s">
        <v>44</v>
      </c>
    </row>
    <row r="3" spans="2:64" s="210" customFormat="1" ht="20.25" customHeight="1" x14ac:dyDescent="0.2">
      <c r="G3" s="207"/>
      <c r="J3" s="207"/>
      <c r="L3" s="209"/>
      <c r="M3" s="209"/>
      <c r="N3" s="209"/>
      <c r="O3" s="209"/>
      <c r="P3" s="209"/>
      <c r="Q3" s="209"/>
      <c r="R3" s="209"/>
      <c r="Z3" s="211"/>
      <c r="AA3" s="211"/>
      <c r="AB3" s="211"/>
      <c r="AC3" s="212"/>
      <c r="AD3" s="211"/>
      <c r="BA3" s="213" t="s">
        <v>51</v>
      </c>
      <c r="BB3" s="679" t="s">
        <v>52</v>
      </c>
      <c r="BC3" s="680"/>
      <c r="BD3" s="680"/>
      <c r="BE3" s="681"/>
      <c r="BF3" s="209"/>
    </row>
    <row r="4" spans="2:64" s="210" customFormat="1" ht="19" x14ac:dyDescent="0.2">
      <c r="B4" s="531" t="s">
        <v>53</v>
      </c>
      <c r="C4" s="517"/>
      <c r="D4" s="517"/>
      <c r="E4" s="517"/>
      <c r="F4" s="517"/>
      <c r="G4" s="518"/>
      <c r="H4" s="517"/>
      <c r="I4" s="517"/>
      <c r="J4" s="518"/>
      <c r="K4" s="517"/>
      <c r="L4" s="519"/>
      <c r="M4" s="519"/>
      <c r="N4" s="519"/>
      <c r="O4" s="519"/>
      <c r="P4" s="519"/>
      <c r="Q4" s="519"/>
      <c r="R4" s="519"/>
      <c r="Z4" s="214"/>
      <c r="AA4" s="214"/>
      <c r="AG4" s="205"/>
      <c r="AH4" s="205"/>
      <c r="AI4" s="205"/>
      <c r="AJ4" s="205"/>
      <c r="AK4" s="205"/>
      <c r="AL4" s="205"/>
      <c r="AM4" s="205"/>
      <c r="AN4" s="205"/>
      <c r="AO4" s="205"/>
      <c r="AP4" s="205"/>
      <c r="AQ4" s="205"/>
      <c r="AR4" s="205"/>
      <c r="AS4" s="205"/>
      <c r="AT4" s="205"/>
      <c r="AU4" s="205"/>
      <c r="AV4" s="205"/>
      <c r="AW4" s="205"/>
      <c r="AX4" s="205"/>
      <c r="AY4" s="205"/>
      <c r="AZ4" s="205"/>
      <c r="BA4" s="213" t="s">
        <v>54</v>
      </c>
      <c r="BB4" s="679" t="s">
        <v>55</v>
      </c>
      <c r="BC4" s="680"/>
      <c r="BD4" s="680"/>
      <c r="BE4" s="681"/>
      <c r="BF4" s="215"/>
    </row>
    <row r="5" spans="2:64" s="210" customFormat="1" ht="6.75" customHeight="1" x14ac:dyDescent="0.2">
      <c r="C5" s="205"/>
      <c r="D5" s="205"/>
      <c r="E5" s="205"/>
      <c r="F5" s="205"/>
      <c r="G5" s="206"/>
      <c r="H5" s="205"/>
      <c r="I5" s="205"/>
      <c r="J5" s="206"/>
      <c r="K5" s="205"/>
      <c r="L5" s="215"/>
      <c r="M5" s="215"/>
      <c r="N5" s="215"/>
      <c r="O5" s="215"/>
      <c r="P5" s="215"/>
      <c r="Q5" s="215"/>
      <c r="R5" s="215"/>
      <c r="S5" s="205"/>
      <c r="T5" s="205"/>
      <c r="U5" s="205"/>
      <c r="V5" s="205"/>
      <c r="W5" s="205"/>
      <c r="X5" s="205"/>
      <c r="Y5" s="205"/>
      <c r="Z5" s="216"/>
      <c r="AA5" s="216"/>
      <c r="AB5" s="205"/>
      <c r="AC5" s="205"/>
      <c r="AD5" s="205"/>
      <c r="AE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c r="BE5" s="215"/>
      <c r="BF5" s="215"/>
    </row>
    <row r="6" spans="2:64" s="210" customFormat="1" ht="20.25" customHeight="1" x14ac:dyDescent="0.2">
      <c r="C6" s="205"/>
      <c r="D6" s="205"/>
      <c r="E6" s="205"/>
      <c r="F6" s="205"/>
      <c r="G6" s="206"/>
      <c r="H6" s="205"/>
      <c r="I6" s="205"/>
      <c r="J6" s="206"/>
      <c r="K6" s="205"/>
      <c r="L6" s="215"/>
      <c r="M6" s="215"/>
      <c r="N6" s="215"/>
      <c r="O6" s="215"/>
      <c r="P6" s="215"/>
      <c r="Q6" s="215"/>
      <c r="R6" s="215"/>
      <c r="S6" s="205"/>
      <c r="T6" s="205"/>
      <c r="U6" s="205"/>
      <c r="V6" s="205"/>
      <c r="W6" s="205"/>
      <c r="X6" s="205"/>
      <c r="Y6" s="205"/>
      <c r="Z6" s="216"/>
      <c r="AA6" s="216"/>
      <c r="AB6" s="205"/>
      <c r="AC6" s="205"/>
      <c r="AD6" s="205"/>
      <c r="AE6" s="205"/>
      <c r="AG6" s="205"/>
      <c r="AH6" s="205"/>
      <c r="AI6" s="205"/>
      <c r="AJ6" s="205"/>
      <c r="AK6" s="205"/>
      <c r="AL6" s="205" t="s">
        <v>56</v>
      </c>
      <c r="AM6" s="205"/>
      <c r="AN6" s="205"/>
      <c r="AO6" s="205"/>
      <c r="AP6" s="205"/>
      <c r="AQ6" s="205"/>
      <c r="AR6" s="205"/>
      <c r="AS6" s="205"/>
      <c r="AT6" s="217"/>
      <c r="AU6" s="217"/>
      <c r="AV6" s="218"/>
      <c r="AW6" s="205"/>
      <c r="AX6" s="682"/>
      <c r="AY6" s="683"/>
      <c r="AZ6" s="218" t="s">
        <v>57</v>
      </c>
      <c r="BA6" s="205"/>
      <c r="BB6" s="682"/>
      <c r="BC6" s="683"/>
      <c r="BD6" s="218" t="s">
        <v>58</v>
      </c>
      <c r="BE6" s="205"/>
      <c r="BF6" s="215"/>
    </row>
    <row r="7" spans="2:64" s="210" customFormat="1" ht="6.75" customHeight="1" x14ac:dyDescent="0.2">
      <c r="C7" s="205"/>
      <c r="D7" s="205"/>
      <c r="E7" s="205"/>
      <c r="F7" s="205"/>
      <c r="G7" s="206"/>
      <c r="H7" s="205"/>
      <c r="I7" s="205"/>
      <c r="J7" s="206"/>
      <c r="K7" s="205"/>
      <c r="L7" s="215"/>
      <c r="M7" s="215"/>
      <c r="N7" s="215"/>
      <c r="O7" s="215"/>
      <c r="P7" s="215"/>
      <c r="Q7" s="215"/>
      <c r="R7" s="215"/>
      <c r="S7" s="205"/>
      <c r="T7" s="205"/>
      <c r="U7" s="205"/>
      <c r="V7" s="205"/>
      <c r="W7" s="205"/>
      <c r="X7" s="205"/>
      <c r="Y7" s="205"/>
      <c r="Z7" s="216"/>
      <c r="AA7" s="216"/>
      <c r="AB7" s="205"/>
      <c r="AC7" s="205"/>
      <c r="AD7" s="205"/>
      <c r="AE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15"/>
      <c r="BF7" s="215"/>
    </row>
    <row r="8" spans="2:64" s="210" customFormat="1" ht="20.25" customHeight="1" x14ac:dyDescent="0.2">
      <c r="B8" s="219"/>
      <c r="C8" s="219"/>
      <c r="D8" s="219"/>
      <c r="E8" s="219"/>
      <c r="F8" s="219"/>
      <c r="G8" s="220"/>
      <c r="H8" s="220"/>
      <c r="I8" s="220"/>
      <c r="J8" s="219"/>
      <c r="K8" s="219"/>
      <c r="L8" s="220"/>
      <c r="M8" s="220"/>
      <c r="N8" s="220"/>
      <c r="O8" s="219"/>
      <c r="P8" s="220"/>
      <c r="Q8" s="220"/>
      <c r="R8" s="220"/>
      <c r="S8" s="221"/>
      <c r="T8" s="222"/>
      <c r="U8" s="222"/>
      <c r="V8" s="223"/>
      <c r="Z8" s="216"/>
      <c r="AA8" s="224"/>
      <c r="AB8" s="206"/>
      <c r="AC8" s="216"/>
      <c r="AD8" s="216"/>
      <c r="AE8" s="216"/>
      <c r="AF8" s="214"/>
      <c r="AG8" s="225"/>
      <c r="AH8" s="225"/>
      <c r="AI8" s="225"/>
      <c r="AJ8" s="205"/>
      <c r="AK8" s="215"/>
      <c r="AL8" s="224"/>
      <c r="AM8" s="224"/>
      <c r="AN8" s="206"/>
      <c r="AO8" s="217"/>
      <c r="AP8" s="217"/>
      <c r="AQ8" s="217"/>
      <c r="AR8" s="226"/>
      <c r="AS8" s="226"/>
      <c r="AT8" s="205"/>
      <c r="AU8" s="318"/>
      <c r="AV8" s="318"/>
      <c r="AW8" s="219"/>
      <c r="AX8" s="205"/>
      <c r="AY8" s="205" t="s">
        <v>59</v>
      </c>
      <c r="AZ8" s="205"/>
      <c r="BA8" s="205"/>
      <c r="BB8" s="684">
        <f>DAY(EOMONTH(DATE(AC2,AG2,1),0))</f>
        <v>30</v>
      </c>
      <c r="BC8" s="685"/>
      <c r="BD8" s="205" t="s">
        <v>60</v>
      </c>
      <c r="BE8" s="205"/>
      <c r="BF8" s="205"/>
      <c r="BJ8" s="209"/>
      <c r="BK8" s="209"/>
      <c r="BL8" s="209"/>
    </row>
    <row r="9" spans="2:64" s="210" customFormat="1" ht="6" customHeight="1" x14ac:dyDescent="0.2">
      <c r="B9" s="217"/>
      <c r="C9" s="217"/>
      <c r="D9" s="217"/>
      <c r="E9" s="217"/>
      <c r="F9" s="217"/>
      <c r="G9" s="219"/>
      <c r="H9" s="220"/>
      <c r="I9" s="217"/>
      <c r="J9" s="217"/>
      <c r="K9" s="217"/>
      <c r="L9" s="219"/>
      <c r="M9" s="220"/>
      <c r="N9" s="217"/>
      <c r="O9" s="217"/>
      <c r="P9" s="219"/>
      <c r="Q9" s="217"/>
      <c r="R9" s="217"/>
      <c r="S9" s="217"/>
      <c r="T9" s="217"/>
      <c r="U9" s="217"/>
      <c r="V9" s="217"/>
      <c r="Z9" s="205"/>
      <c r="AA9" s="205"/>
      <c r="AB9" s="205"/>
      <c r="AC9" s="205"/>
      <c r="AD9" s="205"/>
      <c r="AE9" s="205"/>
      <c r="AG9" s="216"/>
      <c r="AH9" s="205"/>
      <c r="AI9" s="205"/>
      <c r="AJ9" s="225"/>
      <c r="AK9" s="205"/>
      <c r="AL9" s="205"/>
      <c r="AM9" s="205"/>
      <c r="AN9" s="205"/>
      <c r="AO9" s="205"/>
      <c r="AP9" s="205"/>
      <c r="AQ9" s="216"/>
      <c r="AR9" s="216"/>
      <c r="AS9" s="216"/>
      <c r="AT9" s="205"/>
      <c r="AU9" s="205"/>
      <c r="AV9" s="205"/>
      <c r="AW9" s="205"/>
      <c r="AX9" s="205"/>
      <c r="AY9" s="205"/>
      <c r="AZ9" s="205"/>
      <c r="BA9" s="205"/>
      <c r="BB9" s="205"/>
      <c r="BC9" s="205"/>
      <c r="BD9" s="205"/>
      <c r="BE9" s="205"/>
      <c r="BF9" s="205"/>
      <c r="BJ9" s="209"/>
      <c r="BK9" s="209"/>
      <c r="BL9" s="209"/>
    </row>
    <row r="10" spans="2:64" s="210" customFormat="1" ht="19" x14ac:dyDescent="0.25">
      <c r="B10" s="219"/>
      <c r="C10" s="219"/>
      <c r="D10" s="219"/>
      <c r="E10" s="219"/>
      <c r="F10" s="219"/>
      <c r="G10" s="220"/>
      <c r="H10" s="220"/>
      <c r="I10" s="220"/>
      <c r="J10" s="219"/>
      <c r="K10" s="219"/>
      <c r="L10" s="220"/>
      <c r="M10" s="220"/>
      <c r="N10" s="220"/>
      <c r="O10" s="219"/>
      <c r="P10" s="220"/>
      <c r="Q10" s="220"/>
      <c r="R10" s="220"/>
      <c r="S10" s="221"/>
      <c r="T10" s="222"/>
      <c r="U10" s="222"/>
      <c r="V10" s="223"/>
      <c r="Z10" s="216"/>
      <c r="AA10" s="224"/>
      <c r="AB10" s="206"/>
      <c r="AC10" s="216"/>
      <c r="AD10" s="216"/>
      <c r="AE10" s="216"/>
      <c r="AG10" s="225"/>
      <c r="AH10" s="225"/>
      <c r="AI10" s="225"/>
      <c r="AJ10" s="205"/>
      <c r="AK10" s="215"/>
      <c r="AL10" s="224"/>
      <c r="AM10" s="205"/>
      <c r="AN10" s="205"/>
      <c r="AO10" s="227"/>
      <c r="AP10" s="227"/>
      <c r="AQ10" s="227"/>
      <c r="AR10" s="218"/>
      <c r="AS10" s="216"/>
      <c r="AT10" s="216"/>
      <c r="AU10" s="216"/>
      <c r="AV10" s="205"/>
      <c r="AW10" s="205"/>
      <c r="AX10" s="228"/>
      <c r="AY10" s="228"/>
      <c r="AZ10" s="215" t="s">
        <v>61</v>
      </c>
      <c r="BA10" s="205"/>
      <c r="BB10" s="682">
        <v>1</v>
      </c>
      <c r="BC10" s="686"/>
      <c r="BD10" s="683"/>
      <c r="BE10" s="229" t="s">
        <v>62</v>
      </c>
      <c r="BF10" s="205"/>
      <c r="BJ10" s="209"/>
      <c r="BK10" s="209"/>
      <c r="BL10" s="209"/>
    </row>
    <row r="11" spans="2:64" s="210" customFormat="1" ht="6" customHeight="1" x14ac:dyDescent="0.25">
      <c r="B11" s="217"/>
      <c r="C11" s="217"/>
      <c r="D11" s="217"/>
      <c r="E11" s="217"/>
      <c r="F11" s="211"/>
      <c r="G11" s="217"/>
      <c r="H11" s="217"/>
      <c r="I11" s="217"/>
      <c r="J11" s="217"/>
      <c r="K11" s="219"/>
      <c r="L11" s="220"/>
      <c r="M11" s="217"/>
      <c r="N11" s="217"/>
      <c r="O11" s="219"/>
      <c r="P11" s="217"/>
      <c r="Q11" s="217"/>
      <c r="R11" s="217"/>
      <c r="S11" s="217"/>
      <c r="T11" s="217"/>
      <c r="U11" s="217"/>
      <c r="V11" s="211"/>
      <c r="Z11" s="205"/>
      <c r="AA11" s="205"/>
      <c r="AB11" s="205"/>
      <c r="AC11" s="205"/>
      <c r="AD11" s="205"/>
      <c r="AE11" s="205"/>
      <c r="AG11" s="216"/>
      <c r="AH11" s="225"/>
      <c r="AI11" s="205"/>
      <c r="AJ11" s="225"/>
      <c r="AK11" s="205"/>
      <c r="AL11" s="205"/>
      <c r="AM11" s="205"/>
      <c r="AN11" s="205"/>
      <c r="AO11" s="217"/>
      <c r="AP11" s="217"/>
      <c r="AQ11" s="219"/>
      <c r="AR11" s="230"/>
      <c r="AS11" s="216"/>
      <c r="AT11" s="216"/>
      <c r="AU11" s="216"/>
      <c r="AV11" s="205"/>
      <c r="AW11" s="205"/>
      <c r="AX11" s="228"/>
      <c r="AY11" s="228"/>
      <c r="AZ11" s="205"/>
      <c r="BA11" s="205"/>
      <c r="BB11" s="216"/>
      <c r="BC11" s="216"/>
      <c r="BD11" s="216"/>
      <c r="BE11" s="229"/>
      <c r="BF11" s="205"/>
      <c r="BJ11" s="209"/>
      <c r="BK11" s="209"/>
      <c r="BL11" s="209"/>
    </row>
    <row r="12" spans="2:64" s="210" customFormat="1" ht="20.25" customHeight="1" x14ac:dyDescent="0.25">
      <c r="B12" s="231"/>
      <c r="C12" s="231"/>
      <c r="D12" s="231"/>
      <c r="E12" s="231"/>
      <c r="F12" s="231"/>
      <c r="G12" s="231"/>
      <c r="H12" s="231"/>
      <c r="I12" s="231"/>
      <c r="J12" s="231"/>
      <c r="K12" s="231"/>
      <c r="L12" s="231"/>
      <c r="M12" s="231"/>
      <c r="N12" s="231"/>
      <c r="O12" s="231"/>
      <c r="P12" s="231"/>
      <c r="Q12" s="231"/>
      <c r="R12" s="231"/>
      <c r="S12" s="231"/>
      <c r="T12" s="231"/>
      <c r="U12" s="231"/>
      <c r="V12" s="231"/>
      <c r="Z12" s="219"/>
      <c r="AA12" s="232"/>
      <c r="AB12" s="232"/>
      <c r="AC12" s="219"/>
      <c r="AD12" s="216"/>
      <c r="AE12" s="216"/>
      <c r="AF12" s="214"/>
      <c r="AG12" s="206"/>
      <c r="AH12" s="225"/>
      <c r="AI12" s="205"/>
      <c r="AJ12" s="225"/>
      <c r="AK12" s="205"/>
      <c r="AL12" s="205"/>
      <c r="AM12" s="205"/>
      <c r="AN12" s="205"/>
      <c r="AO12" s="687"/>
      <c r="AP12" s="687"/>
      <c r="AQ12" s="687"/>
      <c r="AR12" s="218"/>
      <c r="AS12" s="216"/>
      <c r="AT12" s="216"/>
      <c r="AU12" s="216"/>
      <c r="AV12" s="205"/>
      <c r="AW12" s="205"/>
      <c r="AX12" s="228"/>
      <c r="AY12" s="228"/>
      <c r="AZ12" s="205"/>
      <c r="BA12" s="205"/>
      <c r="BB12" s="682">
        <v>1</v>
      </c>
      <c r="BC12" s="686"/>
      <c r="BD12" s="683"/>
      <c r="BE12" s="233" t="s">
        <v>63</v>
      </c>
      <c r="BF12" s="205"/>
      <c r="BJ12" s="209"/>
      <c r="BK12" s="209"/>
      <c r="BL12" s="209"/>
    </row>
    <row r="13" spans="2:64" s="210" customFormat="1" ht="6.75" customHeight="1" x14ac:dyDescent="0.25">
      <c r="B13" s="231"/>
      <c r="C13" s="231"/>
      <c r="D13" s="231"/>
      <c r="E13" s="231"/>
      <c r="F13" s="231"/>
      <c r="G13" s="231"/>
      <c r="H13" s="231"/>
      <c r="I13" s="231"/>
      <c r="J13" s="231"/>
      <c r="K13" s="231"/>
      <c r="L13" s="231"/>
      <c r="M13" s="231"/>
      <c r="N13" s="231"/>
      <c r="O13" s="231"/>
      <c r="P13" s="231"/>
      <c r="Q13" s="231"/>
      <c r="R13" s="231"/>
      <c r="S13" s="231"/>
      <c r="T13" s="231"/>
      <c r="U13" s="231"/>
      <c r="V13" s="231"/>
      <c r="Z13" s="220"/>
      <c r="AA13" s="234"/>
      <c r="AB13" s="234"/>
      <c r="AC13" s="220"/>
      <c r="AD13" s="225"/>
      <c r="AE13" s="225"/>
      <c r="AG13" s="205"/>
      <c r="AH13" s="205"/>
      <c r="AI13" s="205"/>
      <c r="AJ13" s="205"/>
      <c r="AK13" s="205"/>
      <c r="AL13" s="205"/>
      <c r="AM13" s="205"/>
      <c r="AN13" s="205"/>
      <c r="AO13" s="217"/>
      <c r="AP13" s="217"/>
      <c r="AQ13" s="217"/>
      <c r="AR13" s="205"/>
      <c r="AS13" s="216"/>
      <c r="AT13" s="216"/>
      <c r="AU13" s="216"/>
      <c r="AV13" s="205"/>
      <c r="AW13" s="205"/>
      <c r="AX13" s="228"/>
      <c r="AY13" s="228"/>
      <c r="AZ13" s="205"/>
      <c r="BA13" s="205"/>
      <c r="BB13" s="216"/>
      <c r="BC13" s="216"/>
      <c r="BD13" s="216"/>
      <c r="BE13" s="229"/>
      <c r="BF13" s="205"/>
      <c r="BJ13" s="209"/>
      <c r="BK13" s="209"/>
      <c r="BL13" s="209"/>
    </row>
    <row r="14" spans="2:64" s="210" customFormat="1" ht="19" x14ac:dyDescent="0.2">
      <c r="B14" s="231"/>
      <c r="C14" s="231"/>
      <c r="D14" s="231"/>
      <c r="E14" s="231"/>
      <c r="F14" s="231"/>
      <c r="G14" s="231"/>
      <c r="H14" s="231"/>
      <c r="I14" s="231"/>
      <c r="J14" s="231"/>
      <c r="K14" s="231"/>
      <c r="L14" s="231"/>
      <c r="M14" s="231"/>
      <c r="N14" s="231"/>
      <c r="O14" s="231"/>
      <c r="P14" s="231"/>
      <c r="Q14" s="231"/>
      <c r="R14" s="231"/>
      <c r="S14" s="231"/>
      <c r="T14" s="231"/>
      <c r="U14" s="231"/>
      <c r="V14" s="231"/>
      <c r="Z14" s="219"/>
      <c r="AA14" s="232"/>
      <c r="AB14" s="232"/>
      <c r="AC14" s="219"/>
      <c r="AD14" s="216"/>
      <c r="AE14" s="216"/>
      <c r="AG14" s="205"/>
      <c r="AH14" s="205"/>
      <c r="AI14" s="205"/>
      <c r="AJ14" s="205"/>
      <c r="AK14" s="205"/>
      <c r="AL14" s="205"/>
      <c r="AM14" s="205"/>
      <c r="AN14" s="205"/>
      <c r="AO14" s="217"/>
      <c r="AP14" s="217"/>
      <c r="AQ14" s="217"/>
      <c r="AR14" s="205"/>
      <c r="AS14" s="216"/>
      <c r="AT14" s="215" t="s">
        <v>64</v>
      </c>
      <c r="AU14" s="692"/>
      <c r="AV14" s="693"/>
      <c r="AW14" s="694"/>
      <c r="AX14" s="216" t="s">
        <v>65</v>
      </c>
      <c r="AY14" s="692"/>
      <c r="AZ14" s="693"/>
      <c r="BA14" s="694"/>
      <c r="BB14" s="215" t="s">
        <v>66</v>
      </c>
      <c r="BC14" s="695">
        <f>(AY14-AU14)*24</f>
        <v>0</v>
      </c>
      <c r="BD14" s="696"/>
      <c r="BE14" s="206" t="s">
        <v>67</v>
      </c>
      <c r="BF14" s="216"/>
      <c r="BJ14" s="209"/>
      <c r="BK14" s="209"/>
      <c r="BL14" s="209"/>
    </row>
    <row r="15" spans="2:64" s="210" customFormat="1" ht="6.75" customHeight="1" x14ac:dyDescent="0.2">
      <c r="C15" s="226"/>
      <c r="D15" s="226"/>
      <c r="E15" s="226"/>
      <c r="F15" s="226"/>
      <c r="G15" s="205"/>
      <c r="H15" s="205"/>
      <c r="I15" s="215"/>
      <c r="J15" s="216"/>
      <c r="K15" s="225"/>
      <c r="L15" s="205"/>
      <c r="M15" s="205"/>
      <c r="N15" s="216"/>
      <c r="O15" s="205"/>
      <c r="P15" s="205"/>
      <c r="Q15" s="225"/>
      <c r="R15" s="205"/>
      <c r="S15" s="205"/>
      <c r="T15" s="205"/>
      <c r="U15" s="205"/>
      <c r="V15" s="205"/>
      <c r="W15" s="215"/>
      <c r="X15" s="216"/>
      <c r="Y15" s="216"/>
      <c r="Z15" s="206"/>
      <c r="AA15" s="216"/>
      <c r="AB15" s="215"/>
      <c r="AC15" s="216"/>
      <c r="AD15" s="225"/>
      <c r="AE15" s="205"/>
      <c r="AG15" s="214"/>
      <c r="AH15" s="235"/>
      <c r="AJ15" s="235"/>
      <c r="AQ15" s="214"/>
      <c r="AR15" s="214"/>
      <c r="AS15" s="214"/>
      <c r="AT15" s="214"/>
      <c r="AU15" s="214"/>
      <c r="AX15" s="236"/>
      <c r="AY15" s="236"/>
      <c r="BB15" s="214"/>
      <c r="BC15" s="214"/>
      <c r="BD15" s="214"/>
      <c r="BE15" s="237"/>
      <c r="BJ15" s="209"/>
      <c r="BK15" s="209"/>
      <c r="BL15" s="209"/>
    </row>
    <row r="16" spans="2:64" ht="8.4" customHeight="1" thickBot="1" x14ac:dyDescent="0.25">
      <c r="C16" s="234"/>
      <c r="D16" s="234"/>
      <c r="E16" s="234"/>
      <c r="F16" s="234"/>
      <c r="G16" s="234"/>
      <c r="X16" s="234"/>
      <c r="AN16" s="234"/>
      <c r="BE16" s="238"/>
      <c r="BF16" s="238"/>
      <c r="BG16" s="238"/>
    </row>
    <row r="17" spans="2:58" ht="20.25" customHeight="1" x14ac:dyDescent="0.2">
      <c r="B17" s="697" t="s">
        <v>68</v>
      </c>
      <c r="C17" s="700" t="s">
        <v>69</v>
      </c>
      <c r="D17" s="701"/>
      <c r="E17" s="702"/>
      <c r="F17" s="239"/>
      <c r="G17" s="709" t="s">
        <v>70</v>
      </c>
      <c r="H17" s="712" t="s">
        <v>71</v>
      </c>
      <c r="I17" s="701"/>
      <c r="J17" s="701"/>
      <c r="K17" s="702"/>
      <c r="L17" s="712" t="s">
        <v>72</v>
      </c>
      <c r="M17" s="701"/>
      <c r="N17" s="701"/>
      <c r="O17" s="715"/>
      <c r="P17" s="718"/>
      <c r="Q17" s="719"/>
      <c r="R17" s="720"/>
      <c r="S17" s="727" t="s">
        <v>73</v>
      </c>
      <c r="T17" s="728"/>
      <c r="U17" s="728"/>
      <c r="V17" s="728"/>
      <c r="W17" s="728"/>
      <c r="X17" s="728"/>
      <c r="Y17" s="728"/>
      <c r="Z17" s="728"/>
      <c r="AA17" s="728"/>
      <c r="AB17" s="728"/>
      <c r="AC17" s="728"/>
      <c r="AD17" s="728"/>
      <c r="AE17" s="728"/>
      <c r="AF17" s="728"/>
      <c r="AG17" s="728"/>
      <c r="AH17" s="728"/>
      <c r="AI17" s="728"/>
      <c r="AJ17" s="728"/>
      <c r="AK17" s="728"/>
      <c r="AL17" s="728"/>
      <c r="AM17" s="728"/>
      <c r="AN17" s="728"/>
      <c r="AO17" s="728"/>
      <c r="AP17" s="728"/>
      <c r="AQ17" s="728"/>
      <c r="AR17" s="728"/>
      <c r="AS17" s="728"/>
      <c r="AT17" s="728"/>
      <c r="AU17" s="728"/>
      <c r="AV17" s="728"/>
      <c r="AW17" s="729"/>
      <c r="AX17" s="758" t="str">
        <f>IF(BB3="４週","(11) 1～4週目の勤務時間数合計","(11) 1か月の勤務時間数   合計")</f>
        <v>(11) 1～4週目の勤務時間数合計</v>
      </c>
      <c r="AY17" s="759"/>
      <c r="AZ17" s="764" t="s">
        <v>74</v>
      </c>
      <c r="BA17" s="765"/>
      <c r="BB17" s="770" t="s">
        <v>75</v>
      </c>
      <c r="BC17" s="771"/>
      <c r="BD17" s="771"/>
      <c r="BE17" s="771"/>
      <c r="BF17" s="772"/>
    </row>
    <row r="18" spans="2:58" ht="20.25" customHeight="1" x14ac:dyDescent="0.2">
      <c r="B18" s="698"/>
      <c r="C18" s="703"/>
      <c r="D18" s="704"/>
      <c r="E18" s="705"/>
      <c r="F18" s="240"/>
      <c r="G18" s="710"/>
      <c r="H18" s="713"/>
      <c r="I18" s="704"/>
      <c r="J18" s="704"/>
      <c r="K18" s="705"/>
      <c r="L18" s="713"/>
      <c r="M18" s="704"/>
      <c r="N18" s="704"/>
      <c r="O18" s="716"/>
      <c r="P18" s="721"/>
      <c r="Q18" s="722"/>
      <c r="R18" s="723"/>
      <c r="S18" s="779" t="s">
        <v>76</v>
      </c>
      <c r="T18" s="780"/>
      <c r="U18" s="780"/>
      <c r="V18" s="780"/>
      <c r="W18" s="780"/>
      <c r="X18" s="780"/>
      <c r="Y18" s="781"/>
      <c r="Z18" s="779" t="s">
        <v>77</v>
      </c>
      <c r="AA18" s="780"/>
      <c r="AB18" s="780"/>
      <c r="AC18" s="780"/>
      <c r="AD18" s="780"/>
      <c r="AE18" s="780"/>
      <c r="AF18" s="781"/>
      <c r="AG18" s="779" t="s">
        <v>78</v>
      </c>
      <c r="AH18" s="780"/>
      <c r="AI18" s="780"/>
      <c r="AJ18" s="780"/>
      <c r="AK18" s="780"/>
      <c r="AL18" s="780"/>
      <c r="AM18" s="781"/>
      <c r="AN18" s="779" t="s">
        <v>79</v>
      </c>
      <c r="AO18" s="780"/>
      <c r="AP18" s="780"/>
      <c r="AQ18" s="780"/>
      <c r="AR18" s="780"/>
      <c r="AS18" s="780"/>
      <c r="AT18" s="781"/>
      <c r="AU18" s="782" t="s">
        <v>80</v>
      </c>
      <c r="AV18" s="783"/>
      <c r="AW18" s="784"/>
      <c r="AX18" s="760"/>
      <c r="AY18" s="761"/>
      <c r="AZ18" s="766"/>
      <c r="BA18" s="767"/>
      <c r="BB18" s="773"/>
      <c r="BC18" s="774"/>
      <c r="BD18" s="774"/>
      <c r="BE18" s="774"/>
      <c r="BF18" s="775"/>
    </row>
    <row r="19" spans="2:58" ht="20.25" customHeight="1" x14ac:dyDescent="0.2">
      <c r="B19" s="698"/>
      <c r="C19" s="703"/>
      <c r="D19" s="704"/>
      <c r="E19" s="705"/>
      <c r="F19" s="240"/>
      <c r="G19" s="710"/>
      <c r="H19" s="713"/>
      <c r="I19" s="704"/>
      <c r="J19" s="704"/>
      <c r="K19" s="705"/>
      <c r="L19" s="713"/>
      <c r="M19" s="704"/>
      <c r="N19" s="704"/>
      <c r="O19" s="716"/>
      <c r="P19" s="721"/>
      <c r="Q19" s="722"/>
      <c r="R19" s="723"/>
      <c r="S19" s="241">
        <v>1</v>
      </c>
      <c r="T19" s="242">
        <v>2</v>
      </c>
      <c r="U19" s="242">
        <v>3</v>
      </c>
      <c r="V19" s="242">
        <v>4</v>
      </c>
      <c r="W19" s="242">
        <v>5</v>
      </c>
      <c r="X19" s="242">
        <v>6</v>
      </c>
      <c r="Y19" s="243">
        <v>7</v>
      </c>
      <c r="Z19" s="241">
        <v>8</v>
      </c>
      <c r="AA19" s="242">
        <v>9</v>
      </c>
      <c r="AB19" s="242">
        <v>10</v>
      </c>
      <c r="AC19" s="242">
        <v>11</v>
      </c>
      <c r="AD19" s="242">
        <v>12</v>
      </c>
      <c r="AE19" s="242">
        <v>13</v>
      </c>
      <c r="AF19" s="243">
        <v>14</v>
      </c>
      <c r="AG19" s="244">
        <v>15</v>
      </c>
      <c r="AH19" s="242">
        <v>16</v>
      </c>
      <c r="AI19" s="242">
        <v>17</v>
      </c>
      <c r="AJ19" s="242">
        <v>18</v>
      </c>
      <c r="AK19" s="242">
        <v>19</v>
      </c>
      <c r="AL19" s="242">
        <v>20</v>
      </c>
      <c r="AM19" s="243">
        <v>21</v>
      </c>
      <c r="AN19" s="241">
        <v>22</v>
      </c>
      <c r="AO19" s="242">
        <v>23</v>
      </c>
      <c r="AP19" s="242">
        <v>24</v>
      </c>
      <c r="AQ19" s="242">
        <v>25</v>
      </c>
      <c r="AR19" s="242">
        <v>26</v>
      </c>
      <c r="AS19" s="242">
        <v>27</v>
      </c>
      <c r="AT19" s="243">
        <v>28</v>
      </c>
      <c r="AU19" s="241" t="str">
        <f>IF($BB$3="暦月",IF(DAY(DATE($AC$2,$AG$2,29))=29,29,""),"")</f>
        <v/>
      </c>
      <c r="AV19" s="242" t="str">
        <f>IF($BB$3="暦月",IF(DAY(DATE($AC$2,$AG$2,30))=30,30,""),"")</f>
        <v/>
      </c>
      <c r="AW19" s="243" t="str">
        <f>IF($BB$3="暦月",IF(DAY(DATE($AC$2,$AG$2,31))=31,31,""),"")</f>
        <v/>
      </c>
      <c r="AX19" s="760"/>
      <c r="AY19" s="761"/>
      <c r="AZ19" s="766"/>
      <c r="BA19" s="767"/>
      <c r="BB19" s="773"/>
      <c r="BC19" s="774"/>
      <c r="BD19" s="774"/>
      <c r="BE19" s="774"/>
      <c r="BF19" s="775"/>
    </row>
    <row r="20" spans="2:58" ht="20.25" hidden="1" customHeight="1" x14ac:dyDescent="0.2">
      <c r="B20" s="698"/>
      <c r="C20" s="703"/>
      <c r="D20" s="704"/>
      <c r="E20" s="705"/>
      <c r="F20" s="240"/>
      <c r="G20" s="710"/>
      <c r="H20" s="713"/>
      <c r="I20" s="704"/>
      <c r="J20" s="704"/>
      <c r="K20" s="705"/>
      <c r="L20" s="713"/>
      <c r="M20" s="704"/>
      <c r="N20" s="704"/>
      <c r="O20" s="716"/>
      <c r="P20" s="721"/>
      <c r="Q20" s="722"/>
      <c r="R20" s="723"/>
      <c r="S20" s="241">
        <f>WEEKDAY(DATE($AC$2,$AG$2,1))</f>
        <v>3</v>
      </c>
      <c r="T20" s="242">
        <f>WEEKDAY(DATE($AC$2,$AG$2,2))</f>
        <v>4</v>
      </c>
      <c r="U20" s="242">
        <f>WEEKDAY(DATE($AC$2,$AG$2,3))</f>
        <v>5</v>
      </c>
      <c r="V20" s="242">
        <f>WEEKDAY(DATE($AC$2,$AG$2,4))</f>
        <v>6</v>
      </c>
      <c r="W20" s="242">
        <f>WEEKDAY(DATE($AC$2,$AG$2,5))</f>
        <v>7</v>
      </c>
      <c r="X20" s="242">
        <f>WEEKDAY(DATE($AC$2,$AG$2,6))</f>
        <v>1</v>
      </c>
      <c r="Y20" s="243">
        <f>WEEKDAY(DATE($AC$2,$AG$2,7))</f>
        <v>2</v>
      </c>
      <c r="Z20" s="241">
        <f>WEEKDAY(DATE($AC$2,$AG$2,8))</f>
        <v>3</v>
      </c>
      <c r="AA20" s="242">
        <f>WEEKDAY(DATE($AC$2,$AG$2,9))</f>
        <v>4</v>
      </c>
      <c r="AB20" s="242">
        <f>WEEKDAY(DATE($AC$2,$AG$2,10))</f>
        <v>5</v>
      </c>
      <c r="AC20" s="242">
        <f>WEEKDAY(DATE($AC$2,$AG$2,11))</f>
        <v>6</v>
      </c>
      <c r="AD20" s="242">
        <f>WEEKDAY(DATE($AC$2,$AG$2,12))</f>
        <v>7</v>
      </c>
      <c r="AE20" s="242">
        <f>WEEKDAY(DATE($AC$2,$AG$2,13))</f>
        <v>1</v>
      </c>
      <c r="AF20" s="243">
        <f>WEEKDAY(DATE($AC$2,$AG$2,14))</f>
        <v>2</v>
      </c>
      <c r="AG20" s="241">
        <f>WEEKDAY(DATE($AC$2,$AG$2,15))</f>
        <v>3</v>
      </c>
      <c r="AH20" s="242">
        <f>WEEKDAY(DATE($AC$2,$AG$2,16))</f>
        <v>4</v>
      </c>
      <c r="AI20" s="242">
        <f>WEEKDAY(DATE($AC$2,$AG$2,17))</f>
        <v>5</v>
      </c>
      <c r="AJ20" s="242">
        <f>WEEKDAY(DATE($AC$2,$AG$2,18))</f>
        <v>6</v>
      </c>
      <c r="AK20" s="242">
        <f>WEEKDAY(DATE($AC$2,$AG$2,19))</f>
        <v>7</v>
      </c>
      <c r="AL20" s="242">
        <f>WEEKDAY(DATE($AC$2,$AG$2,20))</f>
        <v>1</v>
      </c>
      <c r="AM20" s="243">
        <f>WEEKDAY(DATE($AC$2,$AG$2,21))</f>
        <v>2</v>
      </c>
      <c r="AN20" s="241">
        <f>WEEKDAY(DATE($AC$2,$AG$2,22))</f>
        <v>3</v>
      </c>
      <c r="AO20" s="242">
        <f>WEEKDAY(DATE($AC$2,$AG$2,23))</f>
        <v>4</v>
      </c>
      <c r="AP20" s="242">
        <f>WEEKDAY(DATE($AC$2,$AG$2,24))</f>
        <v>5</v>
      </c>
      <c r="AQ20" s="242">
        <f>WEEKDAY(DATE($AC$2,$AG$2,25))</f>
        <v>6</v>
      </c>
      <c r="AR20" s="242">
        <f>WEEKDAY(DATE($AC$2,$AG$2,26))</f>
        <v>7</v>
      </c>
      <c r="AS20" s="242">
        <f>WEEKDAY(DATE($AC$2,$AG$2,27))</f>
        <v>1</v>
      </c>
      <c r="AT20" s="243">
        <f>WEEKDAY(DATE($AC$2,$AG$2,28))</f>
        <v>2</v>
      </c>
      <c r="AU20" s="241">
        <f>IF(AU19=29,WEEKDAY(DATE($AC$2,$AG$2,29)),0)</f>
        <v>0</v>
      </c>
      <c r="AV20" s="242">
        <f>IF(AV19=30,WEEKDAY(DATE($AC$2,$AG$2,30)),0)</f>
        <v>0</v>
      </c>
      <c r="AW20" s="243">
        <f>IF(AW19=31,WEEKDAY(DATE($AC$2,$AG$2,31)),0)</f>
        <v>0</v>
      </c>
      <c r="AX20" s="760"/>
      <c r="AY20" s="761"/>
      <c r="AZ20" s="766"/>
      <c r="BA20" s="767"/>
      <c r="BB20" s="773"/>
      <c r="BC20" s="774"/>
      <c r="BD20" s="774"/>
      <c r="BE20" s="774"/>
      <c r="BF20" s="775"/>
    </row>
    <row r="21" spans="2:58" ht="22.5" customHeight="1" thickBot="1" x14ac:dyDescent="0.25">
      <c r="B21" s="699"/>
      <c r="C21" s="706"/>
      <c r="D21" s="707"/>
      <c r="E21" s="708"/>
      <c r="F21" s="245"/>
      <c r="G21" s="711"/>
      <c r="H21" s="714"/>
      <c r="I21" s="707"/>
      <c r="J21" s="707"/>
      <c r="K21" s="708"/>
      <c r="L21" s="714"/>
      <c r="M21" s="707"/>
      <c r="N21" s="707"/>
      <c r="O21" s="717"/>
      <c r="P21" s="724"/>
      <c r="Q21" s="725"/>
      <c r="R21" s="726"/>
      <c r="S21" s="246" t="str">
        <f>IF(S20=1,"日",IF(S20=2,"月",IF(S20=3,"火",IF(S20=4,"水",IF(S20=5,"木",IF(S20=6,"金","土"))))))</f>
        <v>火</v>
      </c>
      <c r="T21" s="247" t="str">
        <f t="shared" ref="T21:AT21" si="0">IF(T20=1,"日",IF(T20=2,"月",IF(T20=3,"火",IF(T20=4,"水",IF(T20=5,"木",IF(T20=6,"金","土"))))))</f>
        <v>水</v>
      </c>
      <c r="U21" s="247" t="str">
        <f t="shared" si="0"/>
        <v>木</v>
      </c>
      <c r="V21" s="247" t="str">
        <f t="shared" si="0"/>
        <v>金</v>
      </c>
      <c r="W21" s="247" t="str">
        <f t="shared" si="0"/>
        <v>土</v>
      </c>
      <c r="X21" s="247" t="str">
        <f t="shared" si="0"/>
        <v>日</v>
      </c>
      <c r="Y21" s="248" t="str">
        <f t="shared" si="0"/>
        <v>月</v>
      </c>
      <c r="Z21" s="246" t="str">
        <f>IF(Z20=1,"日",IF(Z20=2,"月",IF(Z20=3,"火",IF(Z20=4,"水",IF(Z20=5,"木",IF(Z20=6,"金","土"))))))</f>
        <v>火</v>
      </c>
      <c r="AA21" s="247" t="str">
        <f t="shared" si="0"/>
        <v>水</v>
      </c>
      <c r="AB21" s="247" t="str">
        <f t="shared" si="0"/>
        <v>木</v>
      </c>
      <c r="AC21" s="247" t="str">
        <f t="shared" si="0"/>
        <v>金</v>
      </c>
      <c r="AD21" s="247" t="str">
        <f t="shared" si="0"/>
        <v>土</v>
      </c>
      <c r="AE21" s="247" t="str">
        <f t="shared" si="0"/>
        <v>日</v>
      </c>
      <c r="AF21" s="248" t="str">
        <f t="shared" si="0"/>
        <v>月</v>
      </c>
      <c r="AG21" s="246" t="str">
        <f>IF(AG20=1,"日",IF(AG20=2,"月",IF(AG20=3,"火",IF(AG20=4,"水",IF(AG20=5,"木",IF(AG20=6,"金","土"))))))</f>
        <v>火</v>
      </c>
      <c r="AH21" s="247" t="str">
        <f t="shared" si="0"/>
        <v>水</v>
      </c>
      <c r="AI21" s="247" t="str">
        <f t="shared" si="0"/>
        <v>木</v>
      </c>
      <c r="AJ21" s="247" t="str">
        <f t="shared" si="0"/>
        <v>金</v>
      </c>
      <c r="AK21" s="247" t="str">
        <f t="shared" si="0"/>
        <v>土</v>
      </c>
      <c r="AL21" s="247" t="str">
        <f t="shared" si="0"/>
        <v>日</v>
      </c>
      <c r="AM21" s="248" t="str">
        <f t="shared" si="0"/>
        <v>月</v>
      </c>
      <c r="AN21" s="246" t="str">
        <f>IF(AN20=1,"日",IF(AN20=2,"月",IF(AN20=3,"火",IF(AN20=4,"水",IF(AN20=5,"木",IF(AN20=6,"金","土"))))))</f>
        <v>火</v>
      </c>
      <c r="AO21" s="247" t="str">
        <f t="shared" si="0"/>
        <v>水</v>
      </c>
      <c r="AP21" s="247" t="str">
        <f t="shared" si="0"/>
        <v>木</v>
      </c>
      <c r="AQ21" s="247" t="str">
        <f t="shared" si="0"/>
        <v>金</v>
      </c>
      <c r="AR21" s="247" t="str">
        <f t="shared" si="0"/>
        <v>土</v>
      </c>
      <c r="AS21" s="247" t="str">
        <f t="shared" si="0"/>
        <v>日</v>
      </c>
      <c r="AT21" s="248" t="str">
        <f t="shared" si="0"/>
        <v>月</v>
      </c>
      <c r="AU21" s="247" t="str">
        <f>IF(AU20=1,"日",IF(AU20=2,"月",IF(AU20=3,"火",IF(AU20=4,"水",IF(AU20=5,"木",IF(AU20=6,"金",IF(AU20=0,"","土")))))))</f>
        <v/>
      </c>
      <c r="AV21" s="247" t="str">
        <f>IF(AV20=1,"日",IF(AV20=2,"月",IF(AV20=3,"火",IF(AV20=4,"水",IF(AV20=5,"木",IF(AV20=6,"金",IF(AV20=0,"","土")))))))</f>
        <v/>
      </c>
      <c r="AW21" s="247" t="str">
        <f>IF(AW20=1,"日",IF(AW20=2,"月",IF(AW20=3,"火",IF(AW20=4,"水",IF(AW20=5,"木",IF(AW20=6,"金",IF(AW20=0,"","土")))))))</f>
        <v/>
      </c>
      <c r="AX21" s="762"/>
      <c r="AY21" s="763"/>
      <c r="AZ21" s="768"/>
      <c r="BA21" s="769"/>
      <c r="BB21" s="776"/>
      <c r="BC21" s="777"/>
      <c r="BD21" s="777"/>
      <c r="BE21" s="777"/>
      <c r="BF21" s="778"/>
    </row>
    <row r="22" spans="2:58" ht="20.25" customHeight="1" x14ac:dyDescent="0.2">
      <c r="B22" s="730">
        <v>1</v>
      </c>
      <c r="C22" s="732"/>
      <c r="D22" s="733"/>
      <c r="E22" s="734"/>
      <c r="F22" s="249"/>
      <c r="G22" s="741"/>
      <c r="H22" s="743"/>
      <c r="I22" s="744"/>
      <c r="J22" s="744"/>
      <c r="K22" s="745"/>
      <c r="L22" s="749"/>
      <c r="M22" s="750"/>
      <c r="N22" s="750"/>
      <c r="O22" s="751"/>
      <c r="P22" s="755" t="s">
        <v>81</v>
      </c>
      <c r="Q22" s="756"/>
      <c r="R22" s="757"/>
      <c r="S22" s="250"/>
      <c r="T22" s="251"/>
      <c r="U22" s="251"/>
      <c r="V22" s="251"/>
      <c r="W22" s="251"/>
      <c r="X22" s="251"/>
      <c r="Y22" s="252"/>
      <c r="Z22" s="250"/>
      <c r="AA22" s="251"/>
      <c r="AB22" s="251"/>
      <c r="AC22" s="251"/>
      <c r="AD22" s="251"/>
      <c r="AE22" s="251"/>
      <c r="AF22" s="252"/>
      <c r="AG22" s="250"/>
      <c r="AH22" s="251"/>
      <c r="AI22" s="251"/>
      <c r="AJ22" s="251"/>
      <c r="AK22" s="251"/>
      <c r="AL22" s="251"/>
      <c r="AM22" s="252"/>
      <c r="AN22" s="250"/>
      <c r="AO22" s="251"/>
      <c r="AP22" s="251"/>
      <c r="AQ22" s="251"/>
      <c r="AR22" s="251"/>
      <c r="AS22" s="251"/>
      <c r="AT22" s="252"/>
      <c r="AU22" s="250"/>
      <c r="AV22" s="251"/>
      <c r="AW22" s="251"/>
      <c r="AX22" s="785"/>
      <c r="AY22" s="786"/>
      <c r="AZ22" s="787"/>
      <c r="BA22" s="788"/>
      <c r="BB22" s="789"/>
      <c r="BC22" s="790"/>
      <c r="BD22" s="790"/>
      <c r="BE22" s="790"/>
      <c r="BF22" s="791"/>
    </row>
    <row r="23" spans="2:58" ht="20.25" customHeight="1" x14ac:dyDescent="0.2">
      <c r="B23" s="731"/>
      <c r="C23" s="735"/>
      <c r="D23" s="736"/>
      <c r="E23" s="737"/>
      <c r="F23" s="253"/>
      <c r="G23" s="742"/>
      <c r="H23" s="746"/>
      <c r="I23" s="747"/>
      <c r="J23" s="747"/>
      <c r="K23" s="748"/>
      <c r="L23" s="752"/>
      <c r="M23" s="753"/>
      <c r="N23" s="753"/>
      <c r="O23" s="754"/>
      <c r="P23" s="798" t="s">
        <v>82</v>
      </c>
      <c r="Q23" s="799"/>
      <c r="R23" s="800"/>
      <c r="S23" s="254" t="str">
        <f>IF(S22="","",VLOOKUP(S22,'1-2シフト記号表（勤務時間帯）'!$C$6:$K$35,9,FALSE))</f>
        <v/>
      </c>
      <c r="T23" s="255" t="str">
        <f>IF(T22="","",VLOOKUP(T22,'1-2シフト記号表（勤務時間帯）'!$C$6:$K$35,9,FALSE))</f>
        <v/>
      </c>
      <c r="U23" s="255" t="str">
        <f>IF(U22="","",VLOOKUP(U22,'1-2シフト記号表（勤務時間帯）'!$C$6:$K$35,9,FALSE))</f>
        <v/>
      </c>
      <c r="V23" s="255" t="str">
        <f>IF(V22="","",VLOOKUP(V22,'1-2シフト記号表（勤務時間帯）'!$C$6:$K$35,9,FALSE))</f>
        <v/>
      </c>
      <c r="W23" s="255" t="str">
        <f>IF(W22="","",VLOOKUP(W22,'1-2シフト記号表（勤務時間帯）'!$C$6:$K$35,9,FALSE))</f>
        <v/>
      </c>
      <c r="X23" s="255" t="str">
        <f>IF(X22="","",VLOOKUP(X22,'1-2シフト記号表（勤務時間帯）'!$C$6:$K$35,9,FALSE))</f>
        <v/>
      </c>
      <c r="Y23" s="256" t="str">
        <f>IF(Y22="","",VLOOKUP(Y22,'1-2シフト記号表（勤務時間帯）'!$C$6:$K$35,9,FALSE))</f>
        <v/>
      </c>
      <c r="Z23" s="254" t="str">
        <f>IF(Z22="","",VLOOKUP(Z22,'1-2シフト記号表（勤務時間帯）'!$C$6:$K$35,9,FALSE))</f>
        <v/>
      </c>
      <c r="AA23" s="255" t="str">
        <f>IF(AA22="","",VLOOKUP(AA22,'1-2シフト記号表（勤務時間帯）'!$C$6:$K$35,9,FALSE))</f>
        <v/>
      </c>
      <c r="AB23" s="255" t="str">
        <f>IF(AB22="","",VLOOKUP(AB22,'1-2シフト記号表（勤務時間帯）'!$C$6:$K$35,9,FALSE))</f>
        <v/>
      </c>
      <c r="AC23" s="255" t="str">
        <f>IF(AC22="","",VLOOKUP(AC22,'1-2シフト記号表（勤務時間帯）'!$C$6:$K$35,9,FALSE))</f>
        <v/>
      </c>
      <c r="AD23" s="255" t="str">
        <f>IF(AD22="","",VLOOKUP(AD22,'1-2シフト記号表（勤務時間帯）'!$C$6:$K$35,9,FALSE))</f>
        <v/>
      </c>
      <c r="AE23" s="255" t="str">
        <f>IF(AE22="","",VLOOKUP(AE22,'1-2シフト記号表（勤務時間帯）'!$C$6:$K$35,9,FALSE))</f>
        <v/>
      </c>
      <c r="AF23" s="256" t="str">
        <f>IF(AF22="","",VLOOKUP(AF22,'1-2シフト記号表（勤務時間帯）'!$C$6:$K$35,9,FALSE))</f>
        <v/>
      </c>
      <c r="AG23" s="254" t="str">
        <f>IF(AG22="","",VLOOKUP(AG22,'1-2シフト記号表（勤務時間帯）'!$C$6:$K$35,9,FALSE))</f>
        <v/>
      </c>
      <c r="AH23" s="255" t="str">
        <f>IF(AH22="","",VLOOKUP(AH22,'1-2シフト記号表（勤務時間帯）'!$C$6:$K$35,9,FALSE))</f>
        <v/>
      </c>
      <c r="AI23" s="255" t="str">
        <f>IF(AI22="","",VLOOKUP(AI22,'1-2シフト記号表（勤務時間帯）'!$C$6:$K$35,9,FALSE))</f>
        <v/>
      </c>
      <c r="AJ23" s="255" t="str">
        <f>IF(AJ22="","",VLOOKUP(AJ22,'1-2シフト記号表（勤務時間帯）'!$C$6:$K$35,9,FALSE))</f>
        <v/>
      </c>
      <c r="AK23" s="255" t="str">
        <f>IF(AK22="","",VLOOKUP(AK22,'1-2シフト記号表（勤務時間帯）'!$C$6:$K$35,9,FALSE))</f>
        <v/>
      </c>
      <c r="AL23" s="255" t="str">
        <f>IF(AL22="","",VLOOKUP(AL22,'1-2シフト記号表（勤務時間帯）'!$C$6:$K$35,9,FALSE))</f>
        <v/>
      </c>
      <c r="AM23" s="256" t="str">
        <f>IF(AM22="","",VLOOKUP(AM22,'1-2シフト記号表（勤務時間帯）'!$C$6:$K$35,9,FALSE))</f>
        <v/>
      </c>
      <c r="AN23" s="254" t="str">
        <f>IF(AN22="","",VLOOKUP(AN22,'1-2シフト記号表（勤務時間帯）'!$C$6:$K$35,9,FALSE))</f>
        <v/>
      </c>
      <c r="AO23" s="255" t="str">
        <f>IF(AO22="","",VLOOKUP(AO22,'1-2シフト記号表（勤務時間帯）'!$C$6:$K$35,9,FALSE))</f>
        <v/>
      </c>
      <c r="AP23" s="255" t="str">
        <f>IF(AP22="","",VLOOKUP(AP22,'1-2シフト記号表（勤務時間帯）'!$C$6:$K$35,9,FALSE))</f>
        <v/>
      </c>
      <c r="AQ23" s="255" t="str">
        <f>IF(AQ22="","",VLOOKUP(AQ22,'1-2シフト記号表（勤務時間帯）'!$C$6:$K$35,9,FALSE))</f>
        <v/>
      </c>
      <c r="AR23" s="255" t="str">
        <f>IF(AR22="","",VLOOKUP(AR22,'1-2シフト記号表（勤務時間帯）'!$C$6:$K$35,9,FALSE))</f>
        <v/>
      </c>
      <c r="AS23" s="255" t="str">
        <f>IF(AS22="","",VLOOKUP(AS22,'1-2シフト記号表（勤務時間帯）'!$C$6:$K$35,9,FALSE))</f>
        <v/>
      </c>
      <c r="AT23" s="256" t="str">
        <f>IF(AT22="","",VLOOKUP(AT22,'1-2シフト記号表（勤務時間帯）'!$C$6:$K$35,9,FALSE))</f>
        <v/>
      </c>
      <c r="AU23" s="254" t="str">
        <f>IF(AU22="","",VLOOKUP(AU22,'1-2シフト記号表（勤務時間帯）'!$C$6:$K$35,9,FALSE))</f>
        <v/>
      </c>
      <c r="AV23" s="255" t="str">
        <f>IF(AV22="","",VLOOKUP(AV22,'1-2シフト記号表（勤務時間帯）'!$C$6:$K$35,9,FALSE))</f>
        <v/>
      </c>
      <c r="AW23" s="255" t="str">
        <f>IF(AW22="","",VLOOKUP(AW22,'1-2シフト記号表（勤務時間帯）'!$C$6:$K$35,9,FALSE))</f>
        <v/>
      </c>
      <c r="AX23" s="801">
        <f>IF($BB$3="４週",SUM(S23:AT23),IF($BB$3="暦月",SUM(S23:AW23),""))</f>
        <v>0</v>
      </c>
      <c r="AY23" s="802"/>
      <c r="AZ23" s="803">
        <f>IF($BB$3="４週",AX23/4,IF($BB$3="暦月",'1-1勤務表'!AX23/('1-1勤務表'!$BB$8/7),""))</f>
        <v>0</v>
      </c>
      <c r="BA23" s="804"/>
      <c r="BB23" s="792"/>
      <c r="BC23" s="793"/>
      <c r="BD23" s="793"/>
      <c r="BE23" s="793"/>
      <c r="BF23" s="794"/>
    </row>
    <row r="24" spans="2:58" ht="20.25" customHeight="1" x14ac:dyDescent="0.2">
      <c r="B24" s="731"/>
      <c r="C24" s="738"/>
      <c r="D24" s="739"/>
      <c r="E24" s="740"/>
      <c r="F24" s="257"/>
      <c r="G24" s="742"/>
      <c r="H24" s="746"/>
      <c r="I24" s="747"/>
      <c r="J24" s="747"/>
      <c r="K24" s="748"/>
      <c r="L24" s="752"/>
      <c r="M24" s="753"/>
      <c r="N24" s="753"/>
      <c r="O24" s="754"/>
      <c r="P24" s="805" t="s">
        <v>83</v>
      </c>
      <c r="Q24" s="806"/>
      <c r="R24" s="807"/>
      <c r="S24" s="258" t="str">
        <f>IF(S22="","",VLOOKUP(S22,'1-2シフト記号表（勤務時間帯）'!$C$6:$U$35,19,FALSE))</f>
        <v/>
      </c>
      <c r="T24" s="259" t="str">
        <f>IF(T22="","",VLOOKUP(T22,'1-2シフト記号表（勤務時間帯）'!$C$6:$U$35,19,FALSE))</f>
        <v/>
      </c>
      <c r="U24" s="259" t="str">
        <f>IF(U22="","",VLOOKUP(U22,'1-2シフト記号表（勤務時間帯）'!$C$6:$U$35,19,FALSE))</f>
        <v/>
      </c>
      <c r="V24" s="259" t="str">
        <f>IF(V22="","",VLOOKUP(V22,'1-2シフト記号表（勤務時間帯）'!$C$6:$U$35,19,FALSE))</f>
        <v/>
      </c>
      <c r="W24" s="259" t="str">
        <f>IF(W22="","",VLOOKUP(W22,'1-2シフト記号表（勤務時間帯）'!$C$6:$U$35,19,FALSE))</f>
        <v/>
      </c>
      <c r="X24" s="259" t="str">
        <f>IF(X22="","",VLOOKUP(X22,'1-2シフト記号表（勤務時間帯）'!$C$6:$U$35,19,FALSE))</f>
        <v/>
      </c>
      <c r="Y24" s="260" t="str">
        <f>IF(Y22="","",VLOOKUP(Y22,'1-2シフト記号表（勤務時間帯）'!$C$6:$U$35,19,FALSE))</f>
        <v/>
      </c>
      <c r="Z24" s="258" t="str">
        <f>IF(Z22="","",VLOOKUP(Z22,'1-2シフト記号表（勤務時間帯）'!$C$6:$U$35,19,FALSE))</f>
        <v/>
      </c>
      <c r="AA24" s="259" t="str">
        <f>IF(AA22="","",VLOOKUP(AA22,'1-2シフト記号表（勤務時間帯）'!$C$6:$U$35,19,FALSE))</f>
        <v/>
      </c>
      <c r="AB24" s="259" t="str">
        <f>IF(AB22="","",VLOOKUP(AB22,'1-2シフト記号表（勤務時間帯）'!$C$6:$U$35,19,FALSE))</f>
        <v/>
      </c>
      <c r="AC24" s="259" t="str">
        <f>IF(AC22="","",VLOOKUP(AC22,'1-2シフト記号表（勤務時間帯）'!$C$6:$U$35,19,FALSE))</f>
        <v/>
      </c>
      <c r="AD24" s="259" t="str">
        <f>IF(AD22="","",VLOOKUP(AD22,'1-2シフト記号表（勤務時間帯）'!$C$6:$U$35,19,FALSE))</f>
        <v/>
      </c>
      <c r="AE24" s="259" t="str">
        <f>IF(AE22="","",VLOOKUP(AE22,'1-2シフト記号表（勤務時間帯）'!$C$6:$U$35,19,FALSE))</f>
        <v/>
      </c>
      <c r="AF24" s="260" t="str">
        <f>IF(AF22="","",VLOOKUP(AF22,'1-2シフト記号表（勤務時間帯）'!$C$6:$U$35,19,FALSE))</f>
        <v/>
      </c>
      <c r="AG24" s="258" t="str">
        <f>IF(AG22="","",VLOOKUP(AG22,'1-2シフト記号表（勤務時間帯）'!$C$6:$U$35,19,FALSE))</f>
        <v/>
      </c>
      <c r="AH24" s="259" t="str">
        <f>IF(AH22="","",VLOOKUP(AH22,'1-2シフト記号表（勤務時間帯）'!$C$6:$U$35,19,FALSE))</f>
        <v/>
      </c>
      <c r="AI24" s="259" t="str">
        <f>IF(AI22="","",VLOOKUP(AI22,'1-2シフト記号表（勤務時間帯）'!$C$6:$U$35,19,FALSE))</f>
        <v/>
      </c>
      <c r="AJ24" s="259" t="str">
        <f>IF(AJ22="","",VLOOKUP(AJ22,'1-2シフト記号表（勤務時間帯）'!$C$6:$U$35,19,FALSE))</f>
        <v/>
      </c>
      <c r="AK24" s="259" t="str">
        <f>IF(AK22="","",VLOOKUP(AK22,'1-2シフト記号表（勤務時間帯）'!$C$6:$U$35,19,FALSE))</f>
        <v/>
      </c>
      <c r="AL24" s="259" t="str">
        <f>IF(AL22="","",VLOOKUP(AL22,'1-2シフト記号表（勤務時間帯）'!$C$6:$U$35,19,FALSE))</f>
        <v/>
      </c>
      <c r="AM24" s="260" t="str">
        <f>IF(AM22="","",VLOOKUP(AM22,'1-2シフト記号表（勤務時間帯）'!$C$6:$U$35,19,FALSE))</f>
        <v/>
      </c>
      <c r="AN24" s="258" t="str">
        <f>IF(AN22="","",VLOOKUP(AN22,'1-2シフト記号表（勤務時間帯）'!$C$6:$U$35,19,FALSE))</f>
        <v/>
      </c>
      <c r="AO24" s="259" t="str">
        <f>IF(AO22="","",VLOOKUP(AO22,'1-2シフト記号表（勤務時間帯）'!$C$6:$U$35,19,FALSE))</f>
        <v/>
      </c>
      <c r="AP24" s="259" t="str">
        <f>IF(AP22="","",VLOOKUP(AP22,'1-2シフト記号表（勤務時間帯）'!$C$6:$U$35,19,FALSE))</f>
        <v/>
      </c>
      <c r="AQ24" s="259" t="str">
        <f>IF(AQ22="","",VLOOKUP(AQ22,'1-2シフト記号表（勤務時間帯）'!$C$6:$U$35,19,FALSE))</f>
        <v/>
      </c>
      <c r="AR24" s="259" t="str">
        <f>IF(AR22="","",VLOOKUP(AR22,'1-2シフト記号表（勤務時間帯）'!$C$6:$U$35,19,FALSE))</f>
        <v/>
      </c>
      <c r="AS24" s="259" t="str">
        <f>IF(AS22="","",VLOOKUP(AS22,'1-2シフト記号表（勤務時間帯）'!$C$6:$U$35,19,FALSE))</f>
        <v/>
      </c>
      <c r="AT24" s="260" t="str">
        <f>IF(AT22="","",VLOOKUP(AT22,'1-2シフト記号表（勤務時間帯）'!$C$6:$U$35,19,FALSE))</f>
        <v/>
      </c>
      <c r="AU24" s="258" t="str">
        <f>IF(AU22="","",VLOOKUP(AU22,'1-2シフト記号表（勤務時間帯）'!$C$6:$U$35,19,FALSE))</f>
        <v/>
      </c>
      <c r="AV24" s="259" t="str">
        <f>IF(AV22="","",VLOOKUP(AV22,'1-2シフト記号表（勤務時間帯）'!$C$6:$U$35,19,FALSE))</f>
        <v/>
      </c>
      <c r="AW24" s="259" t="str">
        <f>IF(AW22="","",VLOOKUP(AW22,'1-2シフト記号表（勤務時間帯）'!$C$6:$U$35,19,FALSE))</f>
        <v/>
      </c>
      <c r="AX24" s="808">
        <f>IF($BB$3="４週",SUM(S24:AT24),IF($BB$3="暦月",SUM(S24:AW24),""))</f>
        <v>0</v>
      </c>
      <c r="AY24" s="809"/>
      <c r="AZ24" s="810">
        <f>IF($BB$3="４週",AX24/4,IF($BB$3="暦月",'1-1勤務表'!AX24/('1-1勤務表'!$BB$8/7),""))</f>
        <v>0</v>
      </c>
      <c r="BA24" s="811"/>
      <c r="BB24" s="795"/>
      <c r="BC24" s="796"/>
      <c r="BD24" s="796"/>
      <c r="BE24" s="796"/>
      <c r="BF24" s="797"/>
    </row>
    <row r="25" spans="2:58" ht="20.25" customHeight="1" x14ac:dyDescent="0.2">
      <c r="B25" s="731">
        <f>B22+1</f>
        <v>2</v>
      </c>
      <c r="C25" s="812"/>
      <c r="D25" s="813"/>
      <c r="E25" s="814"/>
      <c r="F25" s="261"/>
      <c r="G25" s="815"/>
      <c r="H25" s="817"/>
      <c r="I25" s="747"/>
      <c r="J25" s="747"/>
      <c r="K25" s="748"/>
      <c r="L25" s="818"/>
      <c r="M25" s="819"/>
      <c r="N25" s="819"/>
      <c r="O25" s="820"/>
      <c r="P25" s="824" t="s">
        <v>81</v>
      </c>
      <c r="Q25" s="825"/>
      <c r="R25" s="826"/>
      <c r="S25" s="250"/>
      <c r="T25" s="251"/>
      <c r="U25" s="251"/>
      <c r="V25" s="251"/>
      <c r="W25" s="251"/>
      <c r="X25" s="251"/>
      <c r="Y25" s="252"/>
      <c r="Z25" s="250"/>
      <c r="AA25" s="251"/>
      <c r="AB25" s="251"/>
      <c r="AC25" s="251"/>
      <c r="AD25" s="251"/>
      <c r="AE25" s="251"/>
      <c r="AF25" s="252"/>
      <c r="AG25" s="250"/>
      <c r="AH25" s="251"/>
      <c r="AI25" s="251"/>
      <c r="AJ25" s="251"/>
      <c r="AK25" s="251"/>
      <c r="AL25" s="251"/>
      <c r="AM25" s="252"/>
      <c r="AN25" s="250"/>
      <c r="AO25" s="251"/>
      <c r="AP25" s="251"/>
      <c r="AQ25" s="251"/>
      <c r="AR25" s="251"/>
      <c r="AS25" s="251"/>
      <c r="AT25" s="252"/>
      <c r="AU25" s="250"/>
      <c r="AV25" s="251"/>
      <c r="AW25" s="251"/>
      <c r="AX25" s="827"/>
      <c r="AY25" s="828"/>
      <c r="AZ25" s="829"/>
      <c r="BA25" s="830"/>
      <c r="BB25" s="831"/>
      <c r="BC25" s="832"/>
      <c r="BD25" s="832"/>
      <c r="BE25" s="832"/>
      <c r="BF25" s="833"/>
    </row>
    <row r="26" spans="2:58" ht="20.25" customHeight="1" x14ac:dyDescent="0.2">
      <c r="B26" s="731"/>
      <c r="C26" s="735"/>
      <c r="D26" s="736"/>
      <c r="E26" s="737"/>
      <c r="F26" s="253"/>
      <c r="G26" s="742"/>
      <c r="H26" s="746"/>
      <c r="I26" s="747"/>
      <c r="J26" s="747"/>
      <c r="K26" s="748"/>
      <c r="L26" s="752"/>
      <c r="M26" s="753"/>
      <c r="N26" s="753"/>
      <c r="O26" s="754"/>
      <c r="P26" s="798" t="s">
        <v>82</v>
      </c>
      <c r="Q26" s="799"/>
      <c r="R26" s="800"/>
      <c r="S26" s="254" t="str">
        <f>IF(S25="","",VLOOKUP(S25,'1-2シフト記号表（勤務時間帯）'!$C$6:$K$35,9,FALSE))</f>
        <v/>
      </c>
      <c r="T26" s="255" t="str">
        <f>IF(T25="","",VLOOKUP(T25,'1-2シフト記号表（勤務時間帯）'!$C$6:$K$35,9,FALSE))</f>
        <v/>
      </c>
      <c r="U26" s="255" t="str">
        <f>IF(U25="","",VLOOKUP(U25,'1-2シフト記号表（勤務時間帯）'!$C$6:$K$35,9,FALSE))</f>
        <v/>
      </c>
      <c r="V26" s="255" t="str">
        <f>IF(V25="","",VLOOKUP(V25,'1-2シフト記号表（勤務時間帯）'!$C$6:$K$35,9,FALSE))</f>
        <v/>
      </c>
      <c r="W26" s="255" t="str">
        <f>IF(W25="","",VLOOKUP(W25,'1-2シフト記号表（勤務時間帯）'!$C$6:$K$35,9,FALSE))</f>
        <v/>
      </c>
      <c r="X26" s="255" t="str">
        <f>IF(X25="","",VLOOKUP(X25,'1-2シフト記号表（勤務時間帯）'!$C$6:$K$35,9,FALSE))</f>
        <v/>
      </c>
      <c r="Y26" s="256" t="str">
        <f>IF(Y25="","",VLOOKUP(Y25,'1-2シフト記号表（勤務時間帯）'!$C$6:$K$35,9,FALSE))</f>
        <v/>
      </c>
      <c r="Z26" s="254" t="str">
        <f>IF(Z25="","",VLOOKUP(Z25,'1-2シフト記号表（勤務時間帯）'!$C$6:$K$35,9,FALSE))</f>
        <v/>
      </c>
      <c r="AA26" s="255" t="str">
        <f>IF(AA25="","",VLOOKUP(AA25,'1-2シフト記号表（勤務時間帯）'!$C$6:$K$35,9,FALSE))</f>
        <v/>
      </c>
      <c r="AB26" s="255" t="str">
        <f>IF(AB25="","",VLOOKUP(AB25,'1-2シフト記号表（勤務時間帯）'!$C$6:$K$35,9,FALSE))</f>
        <v/>
      </c>
      <c r="AC26" s="255" t="str">
        <f>IF(AC25="","",VLOOKUP(AC25,'1-2シフト記号表（勤務時間帯）'!$C$6:$K$35,9,FALSE))</f>
        <v/>
      </c>
      <c r="AD26" s="255" t="str">
        <f>IF(AD25="","",VLOOKUP(AD25,'1-2シフト記号表（勤務時間帯）'!$C$6:$K$35,9,FALSE))</f>
        <v/>
      </c>
      <c r="AE26" s="255" t="str">
        <f>IF(AE25="","",VLOOKUP(AE25,'1-2シフト記号表（勤務時間帯）'!$C$6:$K$35,9,FALSE))</f>
        <v/>
      </c>
      <c r="AF26" s="256" t="str">
        <f>IF(AF25="","",VLOOKUP(AF25,'1-2シフト記号表（勤務時間帯）'!$C$6:$K$35,9,FALSE))</f>
        <v/>
      </c>
      <c r="AG26" s="254" t="str">
        <f>IF(AG25="","",VLOOKUP(AG25,'1-2シフト記号表（勤務時間帯）'!$C$6:$K$35,9,FALSE))</f>
        <v/>
      </c>
      <c r="AH26" s="255" t="str">
        <f>IF(AH25="","",VLOOKUP(AH25,'1-2シフト記号表（勤務時間帯）'!$C$6:$K$35,9,FALSE))</f>
        <v/>
      </c>
      <c r="AI26" s="255" t="str">
        <f>IF(AI25="","",VLOOKUP(AI25,'1-2シフト記号表（勤務時間帯）'!$C$6:$K$35,9,FALSE))</f>
        <v/>
      </c>
      <c r="AJ26" s="255" t="str">
        <f>IF(AJ25="","",VLOOKUP(AJ25,'1-2シフト記号表（勤務時間帯）'!$C$6:$K$35,9,FALSE))</f>
        <v/>
      </c>
      <c r="AK26" s="255" t="str">
        <f>IF(AK25="","",VLOOKUP(AK25,'1-2シフト記号表（勤務時間帯）'!$C$6:$K$35,9,FALSE))</f>
        <v/>
      </c>
      <c r="AL26" s="255" t="str">
        <f>IF(AL25="","",VLOOKUP(AL25,'1-2シフト記号表（勤務時間帯）'!$C$6:$K$35,9,FALSE))</f>
        <v/>
      </c>
      <c r="AM26" s="256" t="str">
        <f>IF(AM25="","",VLOOKUP(AM25,'1-2シフト記号表（勤務時間帯）'!$C$6:$K$35,9,FALSE))</f>
        <v/>
      </c>
      <c r="AN26" s="254" t="str">
        <f>IF(AN25="","",VLOOKUP(AN25,'1-2シフト記号表（勤務時間帯）'!$C$6:$K$35,9,FALSE))</f>
        <v/>
      </c>
      <c r="AO26" s="255" t="str">
        <f>IF(AO25="","",VLOOKUP(AO25,'1-2シフト記号表（勤務時間帯）'!$C$6:$K$35,9,FALSE))</f>
        <v/>
      </c>
      <c r="AP26" s="255" t="str">
        <f>IF(AP25="","",VLOOKUP(AP25,'1-2シフト記号表（勤務時間帯）'!$C$6:$K$35,9,FALSE))</f>
        <v/>
      </c>
      <c r="AQ26" s="255" t="str">
        <f>IF(AQ25="","",VLOOKUP(AQ25,'1-2シフト記号表（勤務時間帯）'!$C$6:$K$35,9,FALSE))</f>
        <v/>
      </c>
      <c r="AR26" s="255" t="str">
        <f>IF(AR25="","",VLOOKUP(AR25,'1-2シフト記号表（勤務時間帯）'!$C$6:$K$35,9,FALSE))</f>
        <v/>
      </c>
      <c r="AS26" s="255" t="str">
        <f>IF(AS25="","",VLOOKUP(AS25,'1-2シフト記号表（勤務時間帯）'!$C$6:$K$35,9,FALSE))</f>
        <v/>
      </c>
      <c r="AT26" s="256" t="str">
        <f>IF(AT25="","",VLOOKUP(AT25,'1-2シフト記号表（勤務時間帯）'!$C$6:$K$35,9,FALSE))</f>
        <v/>
      </c>
      <c r="AU26" s="254" t="str">
        <f>IF(AU25="","",VLOOKUP(AU25,'1-2シフト記号表（勤務時間帯）'!$C$6:$K$35,9,FALSE))</f>
        <v/>
      </c>
      <c r="AV26" s="255" t="str">
        <f>IF(AV25="","",VLOOKUP(AV25,'1-2シフト記号表（勤務時間帯）'!$C$6:$K$35,9,FALSE))</f>
        <v/>
      </c>
      <c r="AW26" s="255" t="str">
        <f>IF(AW25="","",VLOOKUP(AW25,'1-2シフト記号表（勤務時間帯）'!$C$6:$K$35,9,FALSE))</f>
        <v/>
      </c>
      <c r="AX26" s="801">
        <f>IF($BB$3="４週",SUM(S26:AT26),IF($BB$3="暦月",SUM(S26:AW26),""))</f>
        <v>0</v>
      </c>
      <c r="AY26" s="802"/>
      <c r="AZ26" s="803">
        <f>IF($BB$3="４週",AX26/4,IF($BB$3="暦月",'1-1勤務表'!AX26/('1-1勤務表'!$BB$8/7),""))</f>
        <v>0</v>
      </c>
      <c r="BA26" s="804"/>
      <c r="BB26" s="792"/>
      <c r="BC26" s="793"/>
      <c r="BD26" s="793"/>
      <c r="BE26" s="793"/>
      <c r="BF26" s="794"/>
    </row>
    <row r="27" spans="2:58" ht="20.25" customHeight="1" x14ac:dyDescent="0.2">
      <c r="B27" s="731"/>
      <c r="C27" s="738"/>
      <c r="D27" s="739"/>
      <c r="E27" s="740"/>
      <c r="F27" s="253">
        <f>C25</f>
        <v>0</v>
      </c>
      <c r="G27" s="816"/>
      <c r="H27" s="746"/>
      <c r="I27" s="747"/>
      <c r="J27" s="747"/>
      <c r="K27" s="748"/>
      <c r="L27" s="821"/>
      <c r="M27" s="822"/>
      <c r="N27" s="822"/>
      <c r="O27" s="823"/>
      <c r="P27" s="805" t="s">
        <v>83</v>
      </c>
      <c r="Q27" s="806"/>
      <c r="R27" s="807"/>
      <c r="S27" s="258" t="str">
        <f>IF(S25="","",VLOOKUP(S25,'1-2シフト記号表（勤務時間帯）'!$C$6:$U$35,19,FALSE))</f>
        <v/>
      </c>
      <c r="T27" s="259" t="str">
        <f>IF(T25="","",VLOOKUP(T25,'1-2シフト記号表（勤務時間帯）'!$C$6:$U$35,19,FALSE))</f>
        <v/>
      </c>
      <c r="U27" s="259" t="str">
        <f>IF(U25="","",VLOOKUP(U25,'1-2シフト記号表（勤務時間帯）'!$C$6:$U$35,19,FALSE))</f>
        <v/>
      </c>
      <c r="V27" s="259" t="str">
        <f>IF(V25="","",VLOOKUP(V25,'1-2シフト記号表（勤務時間帯）'!$C$6:$U$35,19,FALSE))</f>
        <v/>
      </c>
      <c r="W27" s="259" t="str">
        <f>IF(W25="","",VLOOKUP(W25,'1-2シフト記号表（勤務時間帯）'!$C$6:$U$35,19,FALSE))</f>
        <v/>
      </c>
      <c r="X27" s="259" t="str">
        <f>IF(X25="","",VLOOKUP(X25,'1-2シフト記号表（勤務時間帯）'!$C$6:$U$35,19,FALSE))</f>
        <v/>
      </c>
      <c r="Y27" s="260" t="str">
        <f>IF(Y25="","",VLOOKUP(Y25,'1-2シフト記号表（勤務時間帯）'!$C$6:$U$35,19,FALSE))</f>
        <v/>
      </c>
      <c r="Z27" s="258" t="str">
        <f>IF(Z25="","",VLOOKUP(Z25,'1-2シフト記号表（勤務時間帯）'!$C$6:$U$35,19,FALSE))</f>
        <v/>
      </c>
      <c r="AA27" s="259" t="str">
        <f>IF(AA25="","",VLOOKUP(AA25,'1-2シフト記号表（勤務時間帯）'!$C$6:$U$35,19,FALSE))</f>
        <v/>
      </c>
      <c r="AB27" s="259" t="str">
        <f>IF(AB25="","",VLOOKUP(AB25,'1-2シフト記号表（勤務時間帯）'!$C$6:$U$35,19,FALSE))</f>
        <v/>
      </c>
      <c r="AC27" s="259" t="str">
        <f>IF(AC25="","",VLOOKUP(AC25,'1-2シフト記号表（勤務時間帯）'!$C$6:$U$35,19,FALSE))</f>
        <v/>
      </c>
      <c r="AD27" s="259" t="str">
        <f>IF(AD25="","",VLOOKUP(AD25,'1-2シフト記号表（勤務時間帯）'!$C$6:$U$35,19,FALSE))</f>
        <v/>
      </c>
      <c r="AE27" s="259" t="str">
        <f>IF(AE25="","",VLOOKUP(AE25,'1-2シフト記号表（勤務時間帯）'!$C$6:$U$35,19,FALSE))</f>
        <v/>
      </c>
      <c r="AF27" s="260" t="str">
        <f>IF(AF25="","",VLOOKUP(AF25,'1-2シフト記号表（勤務時間帯）'!$C$6:$U$35,19,FALSE))</f>
        <v/>
      </c>
      <c r="AG27" s="258" t="str">
        <f>IF(AG25="","",VLOOKUP(AG25,'1-2シフト記号表（勤務時間帯）'!$C$6:$U$35,19,FALSE))</f>
        <v/>
      </c>
      <c r="AH27" s="259" t="str">
        <f>IF(AH25="","",VLOOKUP(AH25,'1-2シフト記号表（勤務時間帯）'!$C$6:$U$35,19,FALSE))</f>
        <v/>
      </c>
      <c r="AI27" s="259" t="str">
        <f>IF(AI25="","",VLOOKUP(AI25,'1-2シフト記号表（勤務時間帯）'!$C$6:$U$35,19,FALSE))</f>
        <v/>
      </c>
      <c r="AJ27" s="259" t="str">
        <f>IF(AJ25="","",VLOOKUP(AJ25,'1-2シフト記号表（勤務時間帯）'!$C$6:$U$35,19,FALSE))</f>
        <v/>
      </c>
      <c r="AK27" s="259" t="str">
        <f>IF(AK25="","",VLOOKUP(AK25,'1-2シフト記号表（勤務時間帯）'!$C$6:$U$35,19,FALSE))</f>
        <v/>
      </c>
      <c r="AL27" s="259" t="str">
        <f>IF(AL25="","",VLOOKUP(AL25,'1-2シフト記号表（勤務時間帯）'!$C$6:$U$35,19,FALSE))</f>
        <v/>
      </c>
      <c r="AM27" s="260" t="str">
        <f>IF(AM25="","",VLOOKUP(AM25,'1-2シフト記号表（勤務時間帯）'!$C$6:$U$35,19,FALSE))</f>
        <v/>
      </c>
      <c r="AN27" s="258" t="str">
        <f>IF(AN25="","",VLOOKUP(AN25,'1-2シフト記号表（勤務時間帯）'!$C$6:$U$35,19,FALSE))</f>
        <v/>
      </c>
      <c r="AO27" s="259" t="str">
        <f>IF(AO25="","",VLOOKUP(AO25,'1-2シフト記号表（勤務時間帯）'!$C$6:$U$35,19,FALSE))</f>
        <v/>
      </c>
      <c r="AP27" s="259" t="str">
        <f>IF(AP25="","",VLOOKUP(AP25,'1-2シフト記号表（勤務時間帯）'!$C$6:$U$35,19,FALSE))</f>
        <v/>
      </c>
      <c r="AQ27" s="259" t="str">
        <f>IF(AQ25="","",VLOOKUP(AQ25,'1-2シフト記号表（勤務時間帯）'!$C$6:$U$35,19,FALSE))</f>
        <v/>
      </c>
      <c r="AR27" s="259" t="str">
        <f>IF(AR25="","",VLOOKUP(AR25,'1-2シフト記号表（勤務時間帯）'!$C$6:$U$35,19,FALSE))</f>
        <v/>
      </c>
      <c r="AS27" s="259" t="str">
        <f>IF(AS25="","",VLOOKUP(AS25,'1-2シフト記号表（勤務時間帯）'!$C$6:$U$35,19,FALSE))</f>
        <v/>
      </c>
      <c r="AT27" s="260" t="str">
        <f>IF(AT25="","",VLOOKUP(AT25,'1-2シフト記号表（勤務時間帯）'!$C$6:$U$35,19,FALSE))</f>
        <v/>
      </c>
      <c r="AU27" s="258" t="str">
        <f>IF(AU25="","",VLOOKUP(AU25,'1-2シフト記号表（勤務時間帯）'!$C$6:$U$35,19,FALSE))</f>
        <v/>
      </c>
      <c r="AV27" s="259" t="str">
        <f>IF(AV25="","",VLOOKUP(AV25,'1-2シフト記号表（勤務時間帯）'!$C$6:$U$35,19,FALSE))</f>
        <v/>
      </c>
      <c r="AW27" s="259" t="str">
        <f>IF(AW25="","",VLOOKUP(AW25,'1-2シフト記号表（勤務時間帯）'!$C$6:$U$35,19,FALSE))</f>
        <v/>
      </c>
      <c r="AX27" s="808">
        <f>IF($BB$3="４週",SUM(S27:AT27),IF($BB$3="暦月",SUM(S27:AW27),""))</f>
        <v>0</v>
      </c>
      <c r="AY27" s="809"/>
      <c r="AZ27" s="810">
        <f>IF($BB$3="４週",AX27/4,IF($BB$3="暦月",'1-1勤務表'!AX27/('1-1勤務表'!$BB$8/7),""))</f>
        <v>0</v>
      </c>
      <c r="BA27" s="811"/>
      <c r="BB27" s="795"/>
      <c r="BC27" s="796"/>
      <c r="BD27" s="796"/>
      <c r="BE27" s="796"/>
      <c r="BF27" s="797"/>
    </row>
    <row r="28" spans="2:58" ht="20.25" customHeight="1" x14ac:dyDescent="0.2">
      <c r="B28" s="731">
        <f>B25+1</f>
        <v>3</v>
      </c>
      <c r="C28" s="834"/>
      <c r="D28" s="835"/>
      <c r="E28" s="836"/>
      <c r="F28" s="261"/>
      <c r="G28" s="815"/>
      <c r="H28" s="817"/>
      <c r="I28" s="747"/>
      <c r="J28" s="747"/>
      <c r="K28" s="748"/>
      <c r="L28" s="818"/>
      <c r="M28" s="819"/>
      <c r="N28" s="819"/>
      <c r="O28" s="820"/>
      <c r="P28" s="824" t="s">
        <v>81</v>
      </c>
      <c r="Q28" s="825"/>
      <c r="R28" s="826"/>
      <c r="S28" s="250"/>
      <c r="T28" s="251"/>
      <c r="U28" s="251"/>
      <c r="V28" s="251"/>
      <c r="W28" s="251"/>
      <c r="X28" s="251"/>
      <c r="Y28" s="252"/>
      <c r="Z28" s="250"/>
      <c r="AA28" s="251"/>
      <c r="AB28" s="251"/>
      <c r="AC28" s="251"/>
      <c r="AD28" s="251"/>
      <c r="AE28" s="251"/>
      <c r="AF28" s="252"/>
      <c r="AG28" s="250"/>
      <c r="AH28" s="251"/>
      <c r="AI28" s="251"/>
      <c r="AJ28" s="251"/>
      <c r="AK28" s="251"/>
      <c r="AL28" s="251"/>
      <c r="AM28" s="252"/>
      <c r="AN28" s="250"/>
      <c r="AO28" s="251"/>
      <c r="AP28" s="251"/>
      <c r="AQ28" s="251"/>
      <c r="AR28" s="251"/>
      <c r="AS28" s="251"/>
      <c r="AT28" s="252"/>
      <c r="AU28" s="250"/>
      <c r="AV28" s="251"/>
      <c r="AW28" s="251"/>
      <c r="AX28" s="827"/>
      <c r="AY28" s="828"/>
      <c r="AZ28" s="829"/>
      <c r="BA28" s="830"/>
      <c r="BB28" s="831"/>
      <c r="BC28" s="832"/>
      <c r="BD28" s="832"/>
      <c r="BE28" s="832"/>
      <c r="BF28" s="833"/>
    </row>
    <row r="29" spans="2:58" ht="20.25" customHeight="1" x14ac:dyDescent="0.2">
      <c r="B29" s="731"/>
      <c r="C29" s="837"/>
      <c r="D29" s="838"/>
      <c r="E29" s="839"/>
      <c r="F29" s="253"/>
      <c r="G29" s="742"/>
      <c r="H29" s="746"/>
      <c r="I29" s="747"/>
      <c r="J29" s="747"/>
      <c r="K29" s="748"/>
      <c r="L29" s="752"/>
      <c r="M29" s="753"/>
      <c r="N29" s="753"/>
      <c r="O29" s="754"/>
      <c r="P29" s="798" t="s">
        <v>82</v>
      </c>
      <c r="Q29" s="799"/>
      <c r="R29" s="800"/>
      <c r="S29" s="254" t="str">
        <f>IF(S28="","",VLOOKUP(S28,'1-2シフト記号表（勤務時間帯）'!$C$6:$K$35,9,FALSE))</f>
        <v/>
      </c>
      <c r="T29" s="255" t="str">
        <f>IF(T28="","",VLOOKUP(T28,'1-2シフト記号表（勤務時間帯）'!$C$6:$K$35,9,FALSE))</f>
        <v/>
      </c>
      <c r="U29" s="255" t="str">
        <f>IF(U28="","",VLOOKUP(U28,'1-2シフト記号表（勤務時間帯）'!$C$6:$K$35,9,FALSE))</f>
        <v/>
      </c>
      <c r="V29" s="255" t="str">
        <f>IF(V28="","",VLOOKUP(V28,'1-2シフト記号表（勤務時間帯）'!$C$6:$K$35,9,FALSE))</f>
        <v/>
      </c>
      <c r="W29" s="255" t="str">
        <f>IF(W28="","",VLOOKUP(W28,'1-2シフト記号表（勤務時間帯）'!$C$6:$K$35,9,FALSE))</f>
        <v/>
      </c>
      <c r="X29" s="255" t="str">
        <f>IF(X28="","",VLOOKUP(X28,'1-2シフト記号表（勤務時間帯）'!$C$6:$K$35,9,FALSE))</f>
        <v/>
      </c>
      <c r="Y29" s="256" t="str">
        <f>IF(Y28="","",VLOOKUP(Y28,'1-2シフト記号表（勤務時間帯）'!$C$6:$K$35,9,FALSE))</f>
        <v/>
      </c>
      <c r="Z29" s="254" t="str">
        <f>IF(Z28="","",VLOOKUP(Z28,'1-2シフト記号表（勤務時間帯）'!$C$6:$K$35,9,FALSE))</f>
        <v/>
      </c>
      <c r="AA29" s="255" t="str">
        <f>IF(AA28="","",VLOOKUP(AA28,'1-2シフト記号表（勤務時間帯）'!$C$6:$K$35,9,FALSE))</f>
        <v/>
      </c>
      <c r="AB29" s="255" t="str">
        <f>IF(AB28="","",VLOOKUP(AB28,'1-2シフト記号表（勤務時間帯）'!$C$6:$K$35,9,FALSE))</f>
        <v/>
      </c>
      <c r="AC29" s="255" t="str">
        <f>IF(AC28="","",VLOOKUP(AC28,'1-2シフト記号表（勤務時間帯）'!$C$6:$K$35,9,FALSE))</f>
        <v/>
      </c>
      <c r="AD29" s="255" t="str">
        <f>IF(AD28="","",VLOOKUP(AD28,'1-2シフト記号表（勤務時間帯）'!$C$6:$K$35,9,FALSE))</f>
        <v/>
      </c>
      <c r="AE29" s="255" t="str">
        <f>IF(AE28="","",VLOOKUP(AE28,'1-2シフト記号表（勤務時間帯）'!$C$6:$K$35,9,FALSE))</f>
        <v/>
      </c>
      <c r="AF29" s="256" t="str">
        <f>IF(AF28="","",VLOOKUP(AF28,'1-2シフト記号表（勤務時間帯）'!$C$6:$K$35,9,FALSE))</f>
        <v/>
      </c>
      <c r="AG29" s="254" t="str">
        <f>IF(AG28="","",VLOOKUP(AG28,'1-2シフト記号表（勤務時間帯）'!$C$6:$K$35,9,FALSE))</f>
        <v/>
      </c>
      <c r="AH29" s="255" t="str">
        <f>IF(AH28="","",VLOOKUP(AH28,'1-2シフト記号表（勤務時間帯）'!$C$6:$K$35,9,FALSE))</f>
        <v/>
      </c>
      <c r="AI29" s="255" t="str">
        <f>IF(AI28="","",VLOOKUP(AI28,'1-2シフト記号表（勤務時間帯）'!$C$6:$K$35,9,FALSE))</f>
        <v/>
      </c>
      <c r="AJ29" s="255" t="str">
        <f>IF(AJ28="","",VLOOKUP(AJ28,'1-2シフト記号表（勤務時間帯）'!$C$6:$K$35,9,FALSE))</f>
        <v/>
      </c>
      <c r="AK29" s="255" t="str">
        <f>IF(AK28="","",VLOOKUP(AK28,'1-2シフト記号表（勤務時間帯）'!$C$6:$K$35,9,FALSE))</f>
        <v/>
      </c>
      <c r="AL29" s="255" t="str">
        <f>IF(AL28="","",VLOOKUP(AL28,'1-2シフト記号表（勤務時間帯）'!$C$6:$K$35,9,FALSE))</f>
        <v/>
      </c>
      <c r="AM29" s="256" t="str">
        <f>IF(AM28="","",VLOOKUP(AM28,'1-2シフト記号表（勤務時間帯）'!$C$6:$K$35,9,FALSE))</f>
        <v/>
      </c>
      <c r="AN29" s="254" t="str">
        <f>IF(AN28="","",VLOOKUP(AN28,'1-2シフト記号表（勤務時間帯）'!$C$6:$K$35,9,FALSE))</f>
        <v/>
      </c>
      <c r="AO29" s="255" t="str">
        <f>IF(AO28="","",VLOOKUP(AO28,'1-2シフト記号表（勤務時間帯）'!$C$6:$K$35,9,FALSE))</f>
        <v/>
      </c>
      <c r="AP29" s="255" t="str">
        <f>IF(AP28="","",VLOOKUP(AP28,'1-2シフト記号表（勤務時間帯）'!$C$6:$K$35,9,FALSE))</f>
        <v/>
      </c>
      <c r="AQ29" s="255" t="str">
        <f>IF(AQ28="","",VLOOKUP(AQ28,'1-2シフト記号表（勤務時間帯）'!$C$6:$K$35,9,FALSE))</f>
        <v/>
      </c>
      <c r="AR29" s="255" t="str">
        <f>IF(AR28="","",VLOOKUP(AR28,'1-2シフト記号表（勤務時間帯）'!$C$6:$K$35,9,FALSE))</f>
        <v/>
      </c>
      <c r="AS29" s="255" t="str">
        <f>IF(AS28="","",VLOOKUP(AS28,'1-2シフト記号表（勤務時間帯）'!$C$6:$K$35,9,FALSE))</f>
        <v/>
      </c>
      <c r="AT29" s="256" t="str">
        <f>IF(AT28="","",VLOOKUP(AT28,'1-2シフト記号表（勤務時間帯）'!$C$6:$K$35,9,FALSE))</f>
        <v/>
      </c>
      <c r="AU29" s="254" t="str">
        <f>IF(AU28="","",VLOOKUP(AU28,'1-2シフト記号表（勤務時間帯）'!$C$6:$K$35,9,FALSE))</f>
        <v/>
      </c>
      <c r="AV29" s="255" t="str">
        <f>IF(AV28="","",VLOOKUP(AV28,'1-2シフト記号表（勤務時間帯）'!$C$6:$K$35,9,FALSE))</f>
        <v/>
      </c>
      <c r="AW29" s="255" t="str">
        <f>IF(AW28="","",VLOOKUP(AW28,'1-2シフト記号表（勤務時間帯）'!$C$6:$K$35,9,FALSE))</f>
        <v/>
      </c>
      <c r="AX29" s="801">
        <f>IF($BB$3="４週",SUM(S29:AT29),IF($BB$3="暦月",SUM(S29:AW29),""))</f>
        <v>0</v>
      </c>
      <c r="AY29" s="802"/>
      <c r="AZ29" s="803">
        <f>IF($BB$3="４週",AX29/4,IF($BB$3="暦月",'1-1勤務表'!AX29/('1-1勤務表'!$BB$8/7),""))</f>
        <v>0</v>
      </c>
      <c r="BA29" s="804"/>
      <c r="BB29" s="792"/>
      <c r="BC29" s="793"/>
      <c r="BD29" s="793"/>
      <c r="BE29" s="793"/>
      <c r="BF29" s="794"/>
    </row>
    <row r="30" spans="2:58" ht="20.25" customHeight="1" x14ac:dyDescent="0.2">
      <c r="B30" s="731"/>
      <c r="C30" s="840"/>
      <c r="D30" s="841"/>
      <c r="E30" s="842"/>
      <c r="F30" s="253">
        <f>C28</f>
        <v>0</v>
      </c>
      <c r="G30" s="816"/>
      <c r="H30" s="746"/>
      <c r="I30" s="747"/>
      <c r="J30" s="747"/>
      <c r="K30" s="748"/>
      <c r="L30" s="821"/>
      <c r="M30" s="822"/>
      <c r="N30" s="822"/>
      <c r="O30" s="823"/>
      <c r="P30" s="805" t="s">
        <v>83</v>
      </c>
      <c r="Q30" s="806"/>
      <c r="R30" s="807"/>
      <c r="S30" s="258" t="str">
        <f>IF(S28="","",VLOOKUP(S28,'1-2シフト記号表（勤務時間帯）'!$C$6:$U$35,19,FALSE))</f>
        <v/>
      </c>
      <c r="T30" s="259" t="str">
        <f>IF(T28="","",VLOOKUP(T28,'1-2シフト記号表（勤務時間帯）'!$C$6:$U$35,19,FALSE))</f>
        <v/>
      </c>
      <c r="U30" s="259" t="str">
        <f>IF(U28="","",VLOOKUP(U28,'1-2シフト記号表（勤務時間帯）'!$C$6:$U$35,19,FALSE))</f>
        <v/>
      </c>
      <c r="V30" s="259" t="str">
        <f>IF(V28="","",VLOOKUP(V28,'1-2シフト記号表（勤務時間帯）'!$C$6:$U$35,19,FALSE))</f>
        <v/>
      </c>
      <c r="W30" s="259" t="str">
        <f>IF(W28="","",VLOOKUP(W28,'1-2シフト記号表（勤務時間帯）'!$C$6:$U$35,19,FALSE))</f>
        <v/>
      </c>
      <c r="X30" s="259" t="str">
        <f>IF(X28="","",VLOOKUP(X28,'1-2シフト記号表（勤務時間帯）'!$C$6:$U$35,19,FALSE))</f>
        <v/>
      </c>
      <c r="Y30" s="260" t="str">
        <f>IF(Y28="","",VLOOKUP(Y28,'1-2シフト記号表（勤務時間帯）'!$C$6:$U$35,19,FALSE))</f>
        <v/>
      </c>
      <c r="Z30" s="258" t="str">
        <f>IF(Z28="","",VLOOKUP(Z28,'1-2シフト記号表（勤務時間帯）'!$C$6:$U$35,19,FALSE))</f>
        <v/>
      </c>
      <c r="AA30" s="259" t="str">
        <f>IF(AA28="","",VLOOKUP(AA28,'1-2シフト記号表（勤務時間帯）'!$C$6:$U$35,19,FALSE))</f>
        <v/>
      </c>
      <c r="AB30" s="259" t="str">
        <f>IF(AB28="","",VLOOKUP(AB28,'1-2シフト記号表（勤務時間帯）'!$C$6:$U$35,19,FALSE))</f>
        <v/>
      </c>
      <c r="AC30" s="259" t="str">
        <f>IF(AC28="","",VLOOKUP(AC28,'1-2シフト記号表（勤務時間帯）'!$C$6:$U$35,19,FALSE))</f>
        <v/>
      </c>
      <c r="AD30" s="259" t="str">
        <f>IF(AD28="","",VLOOKUP(AD28,'1-2シフト記号表（勤務時間帯）'!$C$6:$U$35,19,FALSE))</f>
        <v/>
      </c>
      <c r="AE30" s="259" t="str">
        <f>IF(AE28="","",VLOOKUP(AE28,'1-2シフト記号表（勤務時間帯）'!$C$6:$U$35,19,FALSE))</f>
        <v/>
      </c>
      <c r="AF30" s="260" t="str">
        <f>IF(AF28="","",VLOOKUP(AF28,'1-2シフト記号表（勤務時間帯）'!$C$6:$U$35,19,FALSE))</f>
        <v/>
      </c>
      <c r="AG30" s="258" t="str">
        <f>IF(AG28="","",VLOOKUP(AG28,'1-2シフト記号表（勤務時間帯）'!$C$6:$U$35,19,FALSE))</f>
        <v/>
      </c>
      <c r="AH30" s="259" t="str">
        <f>IF(AH28="","",VLOOKUP(AH28,'1-2シフト記号表（勤務時間帯）'!$C$6:$U$35,19,FALSE))</f>
        <v/>
      </c>
      <c r="AI30" s="259" t="str">
        <f>IF(AI28="","",VLOOKUP(AI28,'1-2シフト記号表（勤務時間帯）'!$C$6:$U$35,19,FALSE))</f>
        <v/>
      </c>
      <c r="AJ30" s="259" t="str">
        <f>IF(AJ28="","",VLOOKUP(AJ28,'1-2シフト記号表（勤務時間帯）'!$C$6:$U$35,19,FALSE))</f>
        <v/>
      </c>
      <c r="AK30" s="259" t="str">
        <f>IF(AK28="","",VLOOKUP(AK28,'1-2シフト記号表（勤務時間帯）'!$C$6:$U$35,19,FALSE))</f>
        <v/>
      </c>
      <c r="AL30" s="259" t="str">
        <f>IF(AL28="","",VLOOKUP(AL28,'1-2シフト記号表（勤務時間帯）'!$C$6:$U$35,19,FALSE))</f>
        <v/>
      </c>
      <c r="AM30" s="260" t="str">
        <f>IF(AM28="","",VLOOKUP(AM28,'1-2シフト記号表（勤務時間帯）'!$C$6:$U$35,19,FALSE))</f>
        <v/>
      </c>
      <c r="AN30" s="258" t="str">
        <f>IF(AN28="","",VLOOKUP(AN28,'1-2シフト記号表（勤務時間帯）'!$C$6:$U$35,19,FALSE))</f>
        <v/>
      </c>
      <c r="AO30" s="259" t="str">
        <f>IF(AO28="","",VLOOKUP(AO28,'1-2シフト記号表（勤務時間帯）'!$C$6:$U$35,19,FALSE))</f>
        <v/>
      </c>
      <c r="AP30" s="259" t="str">
        <f>IF(AP28="","",VLOOKUP(AP28,'1-2シフト記号表（勤務時間帯）'!$C$6:$U$35,19,FALSE))</f>
        <v/>
      </c>
      <c r="AQ30" s="259" t="str">
        <f>IF(AQ28="","",VLOOKUP(AQ28,'1-2シフト記号表（勤務時間帯）'!$C$6:$U$35,19,FALSE))</f>
        <v/>
      </c>
      <c r="AR30" s="259" t="str">
        <f>IF(AR28="","",VLOOKUP(AR28,'1-2シフト記号表（勤務時間帯）'!$C$6:$U$35,19,FALSE))</f>
        <v/>
      </c>
      <c r="AS30" s="259" t="str">
        <f>IF(AS28="","",VLOOKUP(AS28,'1-2シフト記号表（勤務時間帯）'!$C$6:$U$35,19,FALSE))</f>
        <v/>
      </c>
      <c r="AT30" s="260" t="str">
        <f>IF(AT28="","",VLOOKUP(AT28,'1-2シフト記号表（勤務時間帯）'!$C$6:$U$35,19,FALSE))</f>
        <v/>
      </c>
      <c r="AU30" s="258" t="str">
        <f>IF(AU28="","",VLOOKUP(AU28,'1-2シフト記号表（勤務時間帯）'!$C$6:$U$35,19,FALSE))</f>
        <v/>
      </c>
      <c r="AV30" s="259" t="str">
        <f>IF(AV28="","",VLOOKUP(AV28,'1-2シフト記号表（勤務時間帯）'!$C$6:$U$35,19,FALSE))</f>
        <v/>
      </c>
      <c r="AW30" s="259" t="str">
        <f>IF(AW28="","",VLOOKUP(AW28,'1-2シフト記号表（勤務時間帯）'!$C$6:$U$35,19,FALSE))</f>
        <v/>
      </c>
      <c r="AX30" s="808">
        <f>IF($BB$3="４週",SUM(S30:AT30),IF($BB$3="暦月",SUM(S30:AW30),""))</f>
        <v>0</v>
      </c>
      <c r="AY30" s="809"/>
      <c r="AZ30" s="810">
        <f>IF($BB$3="４週",AX30/4,IF($BB$3="暦月",'1-1勤務表'!AX30/('1-1勤務表'!$BB$8/7),""))</f>
        <v>0</v>
      </c>
      <c r="BA30" s="811"/>
      <c r="BB30" s="795"/>
      <c r="BC30" s="796"/>
      <c r="BD30" s="796"/>
      <c r="BE30" s="796"/>
      <c r="BF30" s="797"/>
    </row>
    <row r="31" spans="2:58" ht="20.25" customHeight="1" x14ac:dyDescent="0.2">
      <c r="B31" s="731">
        <f>B28+1</f>
        <v>4</v>
      </c>
      <c r="C31" s="834"/>
      <c r="D31" s="835"/>
      <c r="E31" s="836"/>
      <c r="F31" s="261"/>
      <c r="G31" s="815"/>
      <c r="H31" s="817"/>
      <c r="I31" s="747"/>
      <c r="J31" s="747"/>
      <c r="K31" s="748"/>
      <c r="L31" s="818"/>
      <c r="M31" s="819"/>
      <c r="N31" s="819"/>
      <c r="O31" s="820"/>
      <c r="P31" s="824" t="s">
        <v>81</v>
      </c>
      <c r="Q31" s="825"/>
      <c r="R31" s="826"/>
      <c r="S31" s="250"/>
      <c r="T31" s="251"/>
      <c r="U31" s="251"/>
      <c r="V31" s="251"/>
      <c r="W31" s="251"/>
      <c r="X31" s="251"/>
      <c r="Y31" s="252"/>
      <c r="Z31" s="250"/>
      <c r="AA31" s="251"/>
      <c r="AB31" s="251"/>
      <c r="AC31" s="251"/>
      <c r="AD31" s="251"/>
      <c r="AE31" s="251"/>
      <c r="AF31" s="252"/>
      <c r="AG31" s="250"/>
      <c r="AH31" s="251"/>
      <c r="AI31" s="251"/>
      <c r="AJ31" s="251"/>
      <c r="AK31" s="251"/>
      <c r="AL31" s="251"/>
      <c r="AM31" s="252"/>
      <c r="AN31" s="250"/>
      <c r="AO31" s="251"/>
      <c r="AP31" s="251"/>
      <c r="AQ31" s="251"/>
      <c r="AR31" s="251"/>
      <c r="AS31" s="251"/>
      <c r="AT31" s="252"/>
      <c r="AU31" s="250"/>
      <c r="AV31" s="251"/>
      <c r="AW31" s="251"/>
      <c r="AX31" s="827"/>
      <c r="AY31" s="828"/>
      <c r="AZ31" s="829"/>
      <c r="BA31" s="830"/>
      <c r="BB31" s="831"/>
      <c r="BC31" s="832"/>
      <c r="BD31" s="832"/>
      <c r="BE31" s="832"/>
      <c r="BF31" s="833"/>
    </row>
    <row r="32" spans="2:58" ht="20.25" customHeight="1" x14ac:dyDescent="0.2">
      <c r="B32" s="731"/>
      <c r="C32" s="837"/>
      <c r="D32" s="838"/>
      <c r="E32" s="839"/>
      <c r="F32" s="253"/>
      <c r="G32" s="742"/>
      <c r="H32" s="746"/>
      <c r="I32" s="747"/>
      <c r="J32" s="747"/>
      <c r="K32" s="748"/>
      <c r="L32" s="752"/>
      <c r="M32" s="753"/>
      <c r="N32" s="753"/>
      <c r="O32" s="754"/>
      <c r="P32" s="798" t="s">
        <v>82</v>
      </c>
      <c r="Q32" s="799"/>
      <c r="R32" s="800"/>
      <c r="S32" s="254" t="str">
        <f>IF(S31="","",VLOOKUP(S31,'1-2シフト記号表（勤務時間帯）'!$C$6:$K$35,9,FALSE))</f>
        <v/>
      </c>
      <c r="T32" s="255" t="str">
        <f>IF(T31="","",VLOOKUP(T31,'1-2シフト記号表（勤務時間帯）'!$C$6:$K$35,9,FALSE))</f>
        <v/>
      </c>
      <c r="U32" s="255" t="str">
        <f>IF(U31="","",VLOOKUP(U31,'1-2シフト記号表（勤務時間帯）'!$C$6:$K$35,9,FALSE))</f>
        <v/>
      </c>
      <c r="V32" s="255" t="str">
        <f>IF(V31="","",VLOOKUP(V31,'1-2シフト記号表（勤務時間帯）'!$C$6:$K$35,9,FALSE))</f>
        <v/>
      </c>
      <c r="W32" s="255" t="str">
        <f>IF(W31="","",VLOOKUP(W31,'1-2シフト記号表（勤務時間帯）'!$C$6:$K$35,9,FALSE))</f>
        <v/>
      </c>
      <c r="X32" s="255" t="str">
        <f>IF(X31="","",VLOOKUP(X31,'1-2シフト記号表（勤務時間帯）'!$C$6:$K$35,9,FALSE))</f>
        <v/>
      </c>
      <c r="Y32" s="256" t="str">
        <f>IF(Y31="","",VLOOKUP(Y31,'1-2シフト記号表（勤務時間帯）'!$C$6:$K$35,9,FALSE))</f>
        <v/>
      </c>
      <c r="Z32" s="254" t="str">
        <f>IF(Z31="","",VLOOKUP(Z31,'1-2シフト記号表（勤務時間帯）'!$C$6:$K$35,9,FALSE))</f>
        <v/>
      </c>
      <c r="AA32" s="255" t="str">
        <f>IF(AA31="","",VLOOKUP(AA31,'1-2シフト記号表（勤務時間帯）'!$C$6:$K$35,9,FALSE))</f>
        <v/>
      </c>
      <c r="AB32" s="255" t="str">
        <f>IF(AB31="","",VLOOKUP(AB31,'1-2シフト記号表（勤務時間帯）'!$C$6:$K$35,9,FALSE))</f>
        <v/>
      </c>
      <c r="AC32" s="255" t="str">
        <f>IF(AC31="","",VLOOKUP(AC31,'1-2シフト記号表（勤務時間帯）'!$C$6:$K$35,9,FALSE))</f>
        <v/>
      </c>
      <c r="AD32" s="255" t="str">
        <f>IF(AD31="","",VLOOKUP(AD31,'1-2シフト記号表（勤務時間帯）'!$C$6:$K$35,9,FALSE))</f>
        <v/>
      </c>
      <c r="AE32" s="255" t="str">
        <f>IF(AE31="","",VLOOKUP(AE31,'1-2シフト記号表（勤務時間帯）'!$C$6:$K$35,9,FALSE))</f>
        <v/>
      </c>
      <c r="AF32" s="256" t="str">
        <f>IF(AF31="","",VLOOKUP(AF31,'1-2シフト記号表（勤務時間帯）'!$C$6:$K$35,9,FALSE))</f>
        <v/>
      </c>
      <c r="AG32" s="254" t="str">
        <f>IF(AG31="","",VLOOKUP(AG31,'1-2シフト記号表（勤務時間帯）'!$C$6:$K$35,9,FALSE))</f>
        <v/>
      </c>
      <c r="AH32" s="255" t="str">
        <f>IF(AH31="","",VLOOKUP(AH31,'1-2シフト記号表（勤務時間帯）'!$C$6:$K$35,9,FALSE))</f>
        <v/>
      </c>
      <c r="AI32" s="255" t="str">
        <f>IF(AI31="","",VLOOKUP(AI31,'1-2シフト記号表（勤務時間帯）'!$C$6:$K$35,9,FALSE))</f>
        <v/>
      </c>
      <c r="AJ32" s="255" t="str">
        <f>IF(AJ31="","",VLOOKUP(AJ31,'1-2シフト記号表（勤務時間帯）'!$C$6:$K$35,9,FALSE))</f>
        <v/>
      </c>
      <c r="AK32" s="255" t="str">
        <f>IF(AK31="","",VLOOKUP(AK31,'1-2シフト記号表（勤務時間帯）'!$C$6:$K$35,9,FALSE))</f>
        <v/>
      </c>
      <c r="AL32" s="255" t="str">
        <f>IF(AL31="","",VLOOKUP(AL31,'1-2シフト記号表（勤務時間帯）'!$C$6:$K$35,9,FALSE))</f>
        <v/>
      </c>
      <c r="AM32" s="256" t="str">
        <f>IF(AM31="","",VLOOKUP(AM31,'1-2シフト記号表（勤務時間帯）'!$C$6:$K$35,9,FALSE))</f>
        <v/>
      </c>
      <c r="AN32" s="254" t="str">
        <f>IF(AN31="","",VLOOKUP(AN31,'1-2シフト記号表（勤務時間帯）'!$C$6:$K$35,9,FALSE))</f>
        <v/>
      </c>
      <c r="AO32" s="255" t="str">
        <f>IF(AO31="","",VLOOKUP(AO31,'1-2シフト記号表（勤務時間帯）'!$C$6:$K$35,9,FALSE))</f>
        <v/>
      </c>
      <c r="AP32" s="255" t="str">
        <f>IF(AP31="","",VLOOKUP(AP31,'1-2シフト記号表（勤務時間帯）'!$C$6:$K$35,9,FALSE))</f>
        <v/>
      </c>
      <c r="AQ32" s="255" t="str">
        <f>IF(AQ31="","",VLOOKUP(AQ31,'1-2シフト記号表（勤務時間帯）'!$C$6:$K$35,9,FALSE))</f>
        <v/>
      </c>
      <c r="AR32" s="255" t="str">
        <f>IF(AR31="","",VLOOKUP(AR31,'1-2シフト記号表（勤務時間帯）'!$C$6:$K$35,9,FALSE))</f>
        <v/>
      </c>
      <c r="AS32" s="255" t="str">
        <f>IF(AS31="","",VLOOKUP(AS31,'1-2シフト記号表（勤務時間帯）'!$C$6:$K$35,9,FALSE))</f>
        <v/>
      </c>
      <c r="AT32" s="256" t="str">
        <f>IF(AT31="","",VLOOKUP(AT31,'1-2シフト記号表（勤務時間帯）'!$C$6:$K$35,9,FALSE))</f>
        <v/>
      </c>
      <c r="AU32" s="254" t="str">
        <f>IF(AU31="","",VLOOKUP(AU31,'1-2シフト記号表（勤務時間帯）'!$C$6:$K$35,9,FALSE))</f>
        <v/>
      </c>
      <c r="AV32" s="255" t="str">
        <f>IF(AV31="","",VLOOKUP(AV31,'1-2シフト記号表（勤務時間帯）'!$C$6:$K$35,9,FALSE))</f>
        <v/>
      </c>
      <c r="AW32" s="255" t="str">
        <f>IF(AW31="","",VLOOKUP(AW31,'1-2シフト記号表（勤務時間帯）'!$C$6:$K$35,9,FALSE))</f>
        <v/>
      </c>
      <c r="AX32" s="801">
        <f>IF($BB$3="４週",SUM(S32:AT32),IF($BB$3="暦月",SUM(S32:AW32),""))</f>
        <v>0</v>
      </c>
      <c r="AY32" s="802"/>
      <c r="AZ32" s="803">
        <f>IF($BB$3="４週",AX32/4,IF($BB$3="暦月",'1-1勤務表'!AX32/('1-1勤務表'!$BB$8/7),""))</f>
        <v>0</v>
      </c>
      <c r="BA32" s="804"/>
      <c r="BB32" s="792"/>
      <c r="BC32" s="793"/>
      <c r="BD32" s="793"/>
      <c r="BE32" s="793"/>
      <c r="BF32" s="794"/>
    </row>
    <row r="33" spans="2:58" ht="20.25" customHeight="1" x14ac:dyDescent="0.2">
      <c r="B33" s="731"/>
      <c r="C33" s="840"/>
      <c r="D33" s="841"/>
      <c r="E33" s="842"/>
      <c r="F33" s="253">
        <f>C31</f>
        <v>0</v>
      </c>
      <c r="G33" s="816"/>
      <c r="H33" s="746"/>
      <c r="I33" s="747"/>
      <c r="J33" s="747"/>
      <c r="K33" s="748"/>
      <c r="L33" s="821"/>
      <c r="M33" s="822"/>
      <c r="N33" s="822"/>
      <c r="O33" s="823"/>
      <c r="P33" s="805" t="s">
        <v>83</v>
      </c>
      <c r="Q33" s="806"/>
      <c r="R33" s="807"/>
      <c r="S33" s="258" t="str">
        <f>IF(S31="","",VLOOKUP(S31,'1-2シフト記号表（勤務時間帯）'!$C$6:$U$35,19,FALSE))</f>
        <v/>
      </c>
      <c r="T33" s="259" t="str">
        <f>IF(T31="","",VLOOKUP(T31,'1-2シフト記号表（勤務時間帯）'!$C$6:$U$35,19,FALSE))</f>
        <v/>
      </c>
      <c r="U33" s="259" t="str">
        <f>IF(U31="","",VLOOKUP(U31,'1-2シフト記号表（勤務時間帯）'!$C$6:$U$35,19,FALSE))</f>
        <v/>
      </c>
      <c r="V33" s="259" t="str">
        <f>IF(V31="","",VLOOKUP(V31,'1-2シフト記号表（勤務時間帯）'!$C$6:$U$35,19,FALSE))</f>
        <v/>
      </c>
      <c r="W33" s="259" t="str">
        <f>IF(W31="","",VLOOKUP(W31,'1-2シフト記号表（勤務時間帯）'!$C$6:$U$35,19,FALSE))</f>
        <v/>
      </c>
      <c r="X33" s="259" t="str">
        <f>IF(X31="","",VLOOKUP(X31,'1-2シフト記号表（勤務時間帯）'!$C$6:$U$35,19,FALSE))</f>
        <v/>
      </c>
      <c r="Y33" s="260" t="str">
        <f>IF(Y31="","",VLOOKUP(Y31,'1-2シフト記号表（勤務時間帯）'!$C$6:$U$35,19,FALSE))</f>
        <v/>
      </c>
      <c r="Z33" s="258" t="str">
        <f>IF(Z31="","",VLOOKUP(Z31,'1-2シフト記号表（勤務時間帯）'!$C$6:$U$35,19,FALSE))</f>
        <v/>
      </c>
      <c r="AA33" s="259" t="str">
        <f>IF(AA31="","",VLOOKUP(AA31,'1-2シフト記号表（勤務時間帯）'!$C$6:$U$35,19,FALSE))</f>
        <v/>
      </c>
      <c r="AB33" s="259" t="str">
        <f>IF(AB31="","",VLOOKUP(AB31,'1-2シフト記号表（勤務時間帯）'!$C$6:$U$35,19,FALSE))</f>
        <v/>
      </c>
      <c r="AC33" s="259" t="str">
        <f>IF(AC31="","",VLOOKUP(AC31,'1-2シフト記号表（勤務時間帯）'!$C$6:$U$35,19,FALSE))</f>
        <v/>
      </c>
      <c r="AD33" s="259" t="str">
        <f>IF(AD31="","",VLOOKUP(AD31,'1-2シフト記号表（勤務時間帯）'!$C$6:$U$35,19,FALSE))</f>
        <v/>
      </c>
      <c r="AE33" s="259" t="str">
        <f>IF(AE31="","",VLOOKUP(AE31,'1-2シフト記号表（勤務時間帯）'!$C$6:$U$35,19,FALSE))</f>
        <v/>
      </c>
      <c r="AF33" s="260" t="str">
        <f>IF(AF31="","",VLOOKUP(AF31,'1-2シフト記号表（勤務時間帯）'!$C$6:$U$35,19,FALSE))</f>
        <v/>
      </c>
      <c r="AG33" s="258" t="str">
        <f>IF(AG31="","",VLOOKUP(AG31,'1-2シフト記号表（勤務時間帯）'!$C$6:$U$35,19,FALSE))</f>
        <v/>
      </c>
      <c r="AH33" s="259" t="str">
        <f>IF(AH31="","",VLOOKUP(AH31,'1-2シフト記号表（勤務時間帯）'!$C$6:$U$35,19,FALSE))</f>
        <v/>
      </c>
      <c r="AI33" s="259" t="str">
        <f>IF(AI31="","",VLOOKUP(AI31,'1-2シフト記号表（勤務時間帯）'!$C$6:$U$35,19,FALSE))</f>
        <v/>
      </c>
      <c r="AJ33" s="259" t="str">
        <f>IF(AJ31="","",VLOOKUP(AJ31,'1-2シフト記号表（勤務時間帯）'!$C$6:$U$35,19,FALSE))</f>
        <v/>
      </c>
      <c r="AK33" s="259" t="str">
        <f>IF(AK31="","",VLOOKUP(AK31,'1-2シフト記号表（勤務時間帯）'!$C$6:$U$35,19,FALSE))</f>
        <v/>
      </c>
      <c r="AL33" s="259" t="str">
        <f>IF(AL31="","",VLOOKUP(AL31,'1-2シフト記号表（勤務時間帯）'!$C$6:$U$35,19,FALSE))</f>
        <v/>
      </c>
      <c r="AM33" s="260" t="str">
        <f>IF(AM31="","",VLOOKUP(AM31,'1-2シフト記号表（勤務時間帯）'!$C$6:$U$35,19,FALSE))</f>
        <v/>
      </c>
      <c r="AN33" s="258" t="str">
        <f>IF(AN31="","",VLOOKUP(AN31,'1-2シフト記号表（勤務時間帯）'!$C$6:$U$35,19,FALSE))</f>
        <v/>
      </c>
      <c r="AO33" s="259" t="str">
        <f>IF(AO31="","",VLOOKUP(AO31,'1-2シフト記号表（勤務時間帯）'!$C$6:$U$35,19,FALSE))</f>
        <v/>
      </c>
      <c r="AP33" s="259" t="str">
        <f>IF(AP31="","",VLOOKUP(AP31,'1-2シフト記号表（勤務時間帯）'!$C$6:$U$35,19,FALSE))</f>
        <v/>
      </c>
      <c r="AQ33" s="259" t="str">
        <f>IF(AQ31="","",VLOOKUP(AQ31,'1-2シフト記号表（勤務時間帯）'!$C$6:$U$35,19,FALSE))</f>
        <v/>
      </c>
      <c r="AR33" s="259" t="str">
        <f>IF(AR31="","",VLOOKUP(AR31,'1-2シフト記号表（勤務時間帯）'!$C$6:$U$35,19,FALSE))</f>
        <v/>
      </c>
      <c r="AS33" s="259" t="str">
        <f>IF(AS31="","",VLOOKUP(AS31,'1-2シフト記号表（勤務時間帯）'!$C$6:$U$35,19,FALSE))</f>
        <v/>
      </c>
      <c r="AT33" s="260" t="str">
        <f>IF(AT31="","",VLOOKUP(AT31,'1-2シフト記号表（勤務時間帯）'!$C$6:$U$35,19,FALSE))</f>
        <v/>
      </c>
      <c r="AU33" s="258" t="str">
        <f>IF(AU31="","",VLOOKUP(AU31,'1-2シフト記号表（勤務時間帯）'!$C$6:$U$35,19,FALSE))</f>
        <v/>
      </c>
      <c r="AV33" s="259" t="str">
        <f>IF(AV31="","",VLOOKUP(AV31,'1-2シフト記号表（勤務時間帯）'!$C$6:$U$35,19,FALSE))</f>
        <v/>
      </c>
      <c r="AW33" s="259" t="str">
        <f>IF(AW31="","",VLOOKUP(AW31,'1-2シフト記号表（勤務時間帯）'!$C$6:$U$35,19,FALSE))</f>
        <v/>
      </c>
      <c r="AX33" s="808">
        <f>IF($BB$3="４週",SUM(S33:AT33),IF($BB$3="暦月",SUM(S33:AW33),""))</f>
        <v>0</v>
      </c>
      <c r="AY33" s="809"/>
      <c r="AZ33" s="810">
        <f>IF($BB$3="４週",AX33/4,IF($BB$3="暦月",'1-1勤務表'!AX33/('1-1勤務表'!$BB$8/7),""))</f>
        <v>0</v>
      </c>
      <c r="BA33" s="811"/>
      <c r="BB33" s="795"/>
      <c r="BC33" s="796"/>
      <c r="BD33" s="796"/>
      <c r="BE33" s="796"/>
      <c r="BF33" s="797"/>
    </row>
    <row r="34" spans="2:58" ht="20.25" customHeight="1" x14ac:dyDescent="0.2">
      <c r="B34" s="731">
        <f>B31+1</f>
        <v>5</v>
      </c>
      <c r="C34" s="834"/>
      <c r="D34" s="835"/>
      <c r="E34" s="836"/>
      <c r="F34" s="261"/>
      <c r="G34" s="815"/>
      <c r="H34" s="817"/>
      <c r="I34" s="747"/>
      <c r="J34" s="747"/>
      <c r="K34" s="748"/>
      <c r="L34" s="818"/>
      <c r="M34" s="819"/>
      <c r="N34" s="819"/>
      <c r="O34" s="820"/>
      <c r="P34" s="824" t="s">
        <v>81</v>
      </c>
      <c r="Q34" s="825"/>
      <c r="R34" s="826"/>
      <c r="S34" s="250"/>
      <c r="T34" s="251"/>
      <c r="U34" s="251"/>
      <c r="V34" s="251"/>
      <c r="W34" s="251"/>
      <c r="X34" s="251"/>
      <c r="Y34" s="252"/>
      <c r="Z34" s="250"/>
      <c r="AA34" s="251"/>
      <c r="AB34" s="251"/>
      <c r="AC34" s="251"/>
      <c r="AD34" s="251"/>
      <c r="AE34" s="251"/>
      <c r="AF34" s="252"/>
      <c r="AG34" s="250"/>
      <c r="AH34" s="251"/>
      <c r="AI34" s="251"/>
      <c r="AJ34" s="251"/>
      <c r="AK34" s="251"/>
      <c r="AL34" s="251"/>
      <c r="AM34" s="252"/>
      <c r="AN34" s="250"/>
      <c r="AO34" s="251"/>
      <c r="AP34" s="251"/>
      <c r="AQ34" s="251"/>
      <c r="AR34" s="251"/>
      <c r="AS34" s="251"/>
      <c r="AT34" s="252"/>
      <c r="AU34" s="250"/>
      <c r="AV34" s="251"/>
      <c r="AW34" s="251"/>
      <c r="AX34" s="827"/>
      <c r="AY34" s="828"/>
      <c r="AZ34" s="829"/>
      <c r="BA34" s="830"/>
      <c r="BB34" s="831"/>
      <c r="BC34" s="832"/>
      <c r="BD34" s="832"/>
      <c r="BE34" s="832"/>
      <c r="BF34" s="833"/>
    </row>
    <row r="35" spans="2:58" ht="20.25" customHeight="1" x14ac:dyDescent="0.2">
      <c r="B35" s="731"/>
      <c r="C35" s="837"/>
      <c r="D35" s="838"/>
      <c r="E35" s="839"/>
      <c r="F35" s="253"/>
      <c r="G35" s="742"/>
      <c r="H35" s="746"/>
      <c r="I35" s="747"/>
      <c r="J35" s="747"/>
      <c r="K35" s="748"/>
      <c r="L35" s="752"/>
      <c r="M35" s="753"/>
      <c r="N35" s="753"/>
      <c r="O35" s="754"/>
      <c r="P35" s="798" t="s">
        <v>82</v>
      </c>
      <c r="Q35" s="799"/>
      <c r="R35" s="800"/>
      <c r="S35" s="254" t="str">
        <f>IF(S34="","",VLOOKUP(S34,'1-2シフト記号表（勤務時間帯）'!$C$6:$K$35,9,FALSE))</f>
        <v/>
      </c>
      <c r="T35" s="255" t="str">
        <f>IF(T34="","",VLOOKUP(T34,'1-2シフト記号表（勤務時間帯）'!$C$6:$K$35,9,FALSE))</f>
        <v/>
      </c>
      <c r="U35" s="255" t="str">
        <f>IF(U34="","",VLOOKUP(U34,'1-2シフト記号表（勤務時間帯）'!$C$6:$K$35,9,FALSE))</f>
        <v/>
      </c>
      <c r="V35" s="255" t="str">
        <f>IF(V34="","",VLOOKUP(V34,'1-2シフト記号表（勤務時間帯）'!$C$6:$K$35,9,FALSE))</f>
        <v/>
      </c>
      <c r="W35" s="255" t="str">
        <f>IF(W34="","",VLOOKUP(W34,'1-2シフト記号表（勤務時間帯）'!$C$6:$K$35,9,FALSE))</f>
        <v/>
      </c>
      <c r="X35" s="255" t="str">
        <f>IF(X34="","",VLOOKUP(X34,'1-2シフト記号表（勤務時間帯）'!$C$6:$K$35,9,FALSE))</f>
        <v/>
      </c>
      <c r="Y35" s="256" t="str">
        <f>IF(Y34="","",VLOOKUP(Y34,'1-2シフト記号表（勤務時間帯）'!$C$6:$K$35,9,FALSE))</f>
        <v/>
      </c>
      <c r="Z35" s="254" t="str">
        <f>IF(Z34="","",VLOOKUP(Z34,'1-2シフト記号表（勤務時間帯）'!$C$6:$K$35,9,FALSE))</f>
        <v/>
      </c>
      <c r="AA35" s="255" t="str">
        <f>IF(AA34="","",VLOOKUP(AA34,'1-2シフト記号表（勤務時間帯）'!$C$6:$K$35,9,FALSE))</f>
        <v/>
      </c>
      <c r="AB35" s="255" t="str">
        <f>IF(AB34="","",VLOOKUP(AB34,'1-2シフト記号表（勤務時間帯）'!$C$6:$K$35,9,FALSE))</f>
        <v/>
      </c>
      <c r="AC35" s="255" t="str">
        <f>IF(AC34="","",VLOOKUP(AC34,'1-2シフト記号表（勤務時間帯）'!$C$6:$K$35,9,FALSE))</f>
        <v/>
      </c>
      <c r="AD35" s="255" t="str">
        <f>IF(AD34="","",VLOOKUP(AD34,'1-2シフト記号表（勤務時間帯）'!$C$6:$K$35,9,FALSE))</f>
        <v/>
      </c>
      <c r="AE35" s="255" t="str">
        <f>IF(AE34="","",VLOOKUP(AE34,'1-2シフト記号表（勤務時間帯）'!$C$6:$K$35,9,FALSE))</f>
        <v/>
      </c>
      <c r="AF35" s="256" t="str">
        <f>IF(AF34="","",VLOOKUP(AF34,'1-2シフト記号表（勤務時間帯）'!$C$6:$K$35,9,FALSE))</f>
        <v/>
      </c>
      <c r="AG35" s="254" t="str">
        <f>IF(AG34="","",VLOOKUP(AG34,'1-2シフト記号表（勤務時間帯）'!$C$6:$K$35,9,FALSE))</f>
        <v/>
      </c>
      <c r="AH35" s="255" t="str">
        <f>IF(AH34="","",VLOOKUP(AH34,'1-2シフト記号表（勤務時間帯）'!$C$6:$K$35,9,FALSE))</f>
        <v/>
      </c>
      <c r="AI35" s="255" t="str">
        <f>IF(AI34="","",VLOOKUP(AI34,'1-2シフト記号表（勤務時間帯）'!$C$6:$K$35,9,FALSE))</f>
        <v/>
      </c>
      <c r="AJ35" s="255" t="str">
        <f>IF(AJ34="","",VLOOKUP(AJ34,'1-2シフト記号表（勤務時間帯）'!$C$6:$K$35,9,FALSE))</f>
        <v/>
      </c>
      <c r="AK35" s="255" t="str">
        <f>IF(AK34="","",VLOOKUP(AK34,'1-2シフト記号表（勤務時間帯）'!$C$6:$K$35,9,FALSE))</f>
        <v/>
      </c>
      <c r="AL35" s="255" t="str">
        <f>IF(AL34="","",VLOOKUP(AL34,'1-2シフト記号表（勤務時間帯）'!$C$6:$K$35,9,FALSE))</f>
        <v/>
      </c>
      <c r="AM35" s="256" t="str">
        <f>IF(AM34="","",VLOOKUP(AM34,'1-2シフト記号表（勤務時間帯）'!$C$6:$K$35,9,FALSE))</f>
        <v/>
      </c>
      <c r="AN35" s="254" t="str">
        <f>IF(AN34="","",VLOOKUP(AN34,'1-2シフト記号表（勤務時間帯）'!$C$6:$K$35,9,FALSE))</f>
        <v/>
      </c>
      <c r="AO35" s="255" t="str">
        <f>IF(AO34="","",VLOOKUP(AO34,'1-2シフト記号表（勤務時間帯）'!$C$6:$K$35,9,FALSE))</f>
        <v/>
      </c>
      <c r="AP35" s="255" t="str">
        <f>IF(AP34="","",VLOOKUP(AP34,'1-2シフト記号表（勤務時間帯）'!$C$6:$K$35,9,FALSE))</f>
        <v/>
      </c>
      <c r="AQ35" s="255" t="str">
        <f>IF(AQ34="","",VLOOKUP(AQ34,'1-2シフト記号表（勤務時間帯）'!$C$6:$K$35,9,FALSE))</f>
        <v/>
      </c>
      <c r="AR35" s="255" t="str">
        <f>IF(AR34="","",VLOOKUP(AR34,'1-2シフト記号表（勤務時間帯）'!$C$6:$K$35,9,FALSE))</f>
        <v/>
      </c>
      <c r="AS35" s="255" t="str">
        <f>IF(AS34="","",VLOOKUP(AS34,'1-2シフト記号表（勤務時間帯）'!$C$6:$K$35,9,FALSE))</f>
        <v/>
      </c>
      <c r="AT35" s="256" t="str">
        <f>IF(AT34="","",VLOOKUP(AT34,'1-2シフト記号表（勤務時間帯）'!$C$6:$K$35,9,FALSE))</f>
        <v/>
      </c>
      <c r="AU35" s="254" t="str">
        <f>IF(AU34="","",VLOOKUP(AU34,'1-2シフト記号表（勤務時間帯）'!$C$6:$K$35,9,FALSE))</f>
        <v/>
      </c>
      <c r="AV35" s="255" t="str">
        <f>IF(AV34="","",VLOOKUP(AV34,'1-2シフト記号表（勤務時間帯）'!$C$6:$K$35,9,FALSE))</f>
        <v/>
      </c>
      <c r="AW35" s="255" t="str">
        <f>IF(AW34="","",VLOOKUP(AW34,'1-2シフト記号表（勤務時間帯）'!$C$6:$K$35,9,FALSE))</f>
        <v/>
      </c>
      <c r="AX35" s="801">
        <f>IF($BB$3="４週",SUM(S35:AT35),IF($BB$3="暦月",SUM(S35:AW35),""))</f>
        <v>0</v>
      </c>
      <c r="AY35" s="802"/>
      <c r="AZ35" s="803">
        <f>IF($BB$3="４週",AX35/4,IF($BB$3="暦月",'1-1勤務表'!AX35/('1-1勤務表'!$BB$8/7),""))</f>
        <v>0</v>
      </c>
      <c r="BA35" s="804"/>
      <c r="BB35" s="792"/>
      <c r="BC35" s="793"/>
      <c r="BD35" s="793"/>
      <c r="BE35" s="793"/>
      <c r="BF35" s="794"/>
    </row>
    <row r="36" spans="2:58" ht="20.25" customHeight="1" x14ac:dyDescent="0.2">
      <c r="B36" s="731"/>
      <c r="C36" s="840"/>
      <c r="D36" s="841"/>
      <c r="E36" s="842"/>
      <c r="F36" s="253">
        <f>C34</f>
        <v>0</v>
      </c>
      <c r="G36" s="816"/>
      <c r="H36" s="746"/>
      <c r="I36" s="747"/>
      <c r="J36" s="747"/>
      <c r="K36" s="748"/>
      <c r="L36" s="821"/>
      <c r="M36" s="822"/>
      <c r="N36" s="822"/>
      <c r="O36" s="823"/>
      <c r="P36" s="805" t="s">
        <v>83</v>
      </c>
      <c r="Q36" s="806"/>
      <c r="R36" s="807"/>
      <c r="S36" s="258" t="str">
        <f>IF(S34="","",VLOOKUP(S34,'1-2シフト記号表（勤務時間帯）'!$C$6:$U$35,19,FALSE))</f>
        <v/>
      </c>
      <c r="T36" s="259" t="str">
        <f>IF(T34="","",VLOOKUP(T34,'1-2シフト記号表（勤務時間帯）'!$C$6:$U$35,19,FALSE))</f>
        <v/>
      </c>
      <c r="U36" s="259" t="str">
        <f>IF(U34="","",VLOOKUP(U34,'1-2シフト記号表（勤務時間帯）'!$C$6:$U$35,19,FALSE))</f>
        <v/>
      </c>
      <c r="V36" s="259" t="str">
        <f>IF(V34="","",VLOOKUP(V34,'1-2シフト記号表（勤務時間帯）'!$C$6:$U$35,19,FALSE))</f>
        <v/>
      </c>
      <c r="W36" s="259" t="str">
        <f>IF(W34="","",VLOOKUP(W34,'1-2シフト記号表（勤務時間帯）'!$C$6:$U$35,19,FALSE))</f>
        <v/>
      </c>
      <c r="X36" s="259" t="str">
        <f>IF(X34="","",VLOOKUP(X34,'1-2シフト記号表（勤務時間帯）'!$C$6:$U$35,19,FALSE))</f>
        <v/>
      </c>
      <c r="Y36" s="260" t="str">
        <f>IF(Y34="","",VLOOKUP(Y34,'1-2シフト記号表（勤務時間帯）'!$C$6:$U$35,19,FALSE))</f>
        <v/>
      </c>
      <c r="Z36" s="258" t="str">
        <f>IF(Z34="","",VLOOKUP(Z34,'1-2シフト記号表（勤務時間帯）'!$C$6:$U$35,19,FALSE))</f>
        <v/>
      </c>
      <c r="AA36" s="259" t="str">
        <f>IF(AA34="","",VLOOKUP(AA34,'1-2シフト記号表（勤務時間帯）'!$C$6:$U$35,19,FALSE))</f>
        <v/>
      </c>
      <c r="AB36" s="259" t="str">
        <f>IF(AB34="","",VLOOKUP(AB34,'1-2シフト記号表（勤務時間帯）'!$C$6:$U$35,19,FALSE))</f>
        <v/>
      </c>
      <c r="AC36" s="259" t="str">
        <f>IF(AC34="","",VLOOKUP(AC34,'1-2シフト記号表（勤務時間帯）'!$C$6:$U$35,19,FALSE))</f>
        <v/>
      </c>
      <c r="AD36" s="259" t="str">
        <f>IF(AD34="","",VLOOKUP(AD34,'1-2シフト記号表（勤務時間帯）'!$C$6:$U$35,19,FALSE))</f>
        <v/>
      </c>
      <c r="AE36" s="259" t="str">
        <f>IF(AE34="","",VLOOKUP(AE34,'1-2シフト記号表（勤務時間帯）'!$C$6:$U$35,19,FALSE))</f>
        <v/>
      </c>
      <c r="AF36" s="260" t="str">
        <f>IF(AF34="","",VLOOKUP(AF34,'1-2シフト記号表（勤務時間帯）'!$C$6:$U$35,19,FALSE))</f>
        <v/>
      </c>
      <c r="AG36" s="258" t="str">
        <f>IF(AG34="","",VLOOKUP(AG34,'1-2シフト記号表（勤務時間帯）'!$C$6:$U$35,19,FALSE))</f>
        <v/>
      </c>
      <c r="AH36" s="259" t="str">
        <f>IF(AH34="","",VLOOKUP(AH34,'1-2シフト記号表（勤務時間帯）'!$C$6:$U$35,19,FALSE))</f>
        <v/>
      </c>
      <c r="AI36" s="259" t="str">
        <f>IF(AI34="","",VLOOKUP(AI34,'1-2シフト記号表（勤務時間帯）'!$C$6:$U$35,19,FALSE))</f>
        <v/>
      </c>
      <c r="AJ36" s="259" t="str">
        <f>IF(AJ34="","",VLOOKUP(AJ34,'1-2シフト記号表（勤務時間帯）'!$C$6:$U$35,19,FALSE))</f>
        <v/>
      </c>
      <c r="AK36" s="259" t="str">
        <f>IF(AK34="","",VLOOKUP(AK34,'1-2シフト記号表（勤務時間帯）'!$C$6:$U$35,19,FALSE))</f>
        <v/>
      </c>
      <c r="AL36" s="259" t="str">
        <f>IF(AL34="","",VLOOKUP(AL34,'1-2シフト記号表（勤務時間帯）'!$C$6:$U$35,19,FALSE))</f>
        <v/>
      </c>
      <c r="AM36" s="260" t="str">
        <f>IF(AM34="","",VLOOKUP(AM34,'1-2シフト記号表（勤務時間帯）'!$C$6:$U$35,19,FALSE))</f>
        <v/>
      </c>
      <c r="AN36" s="258" t="str">
        <f>IF(AN34="","",VLOOKUP(AN34,'1-2シフト記号表（勤務時間帯）'!$C$6:$U$35,19,FALSE))</f>
        <v/>
      </c>
      <c r="AO36" s="259" t="str">
        <f>IF(AO34="","",VLOOKUP(AO34,'1-2シフト記号表（勤務時間帯）'!$C$6:$U$35,19,FALSE))</f>
        <v/>
      </c>
      <c r="AP36" s="259" t="str">
        <f>IF(AP34="","",VLOOKUP(AP34,'1-2シフト記号表（勤務時間帯）'!$C$6:$U$35,19,FALSE))</f>
        <v/>
      </c>
      <c r="AQ36" s="259" t="str">
        <f>IF(AQ34="","",VLOOKUP(AQ34,'1-2シフト記号表（勤務時間帯）'!$C$6:$U$35,19,FALSE))</f>
        <v/>
      </c>
      <c r="AR36" s="259" t="str">
        <f>IF(AR34="","",VLOOKUP(AR34,'1-2シフト記号表（勤務時間帯）'!$C$6:$U$35,19,FALSE))</f>
        <v/>
      </c>
      <c r="AS36" s="259" t="str">
        <f>IF(AS34="","",VLOOKUP(AS34,'1-2シフト記号表（勤務時間帯）'!$C$6:$U$35,19,FALSE))</f>
        <v/>
      </c>
      <c r="AT36" s="260" t="str">
        <f>IF(AT34="","",VLOOKUP(AT34,'1-2シフト記号表（勤務時間帯）'!$C$6:$U$35,19,FALSE))</f>
        <v/>
      </c>
      <c r="AU36" s="258" t="str">
        <f>IF(AU34="","",VLOOKUP(AU34,'1-2シフト記号表（勤務時間帯）'!$C$6:$U$35,19,FALSE))</f>
        <v/>
      </c>
      <c r="AV36" s="259" t="str">
        <f>IF(AV34="","",VLOOKUP(AV34,'1-2シフト記号表（勤務時間帯）'!$C$6:$U$35,19,FALSE))</f>
        <v/>
      </c>
      <c r="AW36" s="259" t="str">
        <f>IF(AW34="","",VLOOKUP(AW34,'1-2シフト記号表（勤務時間帯）'!$C$6:$U$35,19,FALSE))</f>
        <v/>
      </c>
      <c r="AX36" s="808">
        <f>IF($BB$3="４週",SUM(S36:AT36),IF($BB$3="暦月",SUM(S36:AW36),""))</f>
        <v>0</v>
      </c>
      <c r="AY36" s="809"/>
      <c r="AZ36" s="810">
        <f>IF($BB$3="４週",AX36/4,IF($BB$3="暦月",'1-1勤務表'!AX36/('1-1勤務表'!$BB$8/7),""))</f>
        <v>0</v>
      </c>
      <c r="BA36" s="811"/>
      <c r="BB36" s="795"/>
      <c r="BC36" s="796"/>
      <c r="BD36" s="796"/>
      <c r="BE36" s="796"/>
      <c r="BF36" s="797"/>
    </row>
    <row r="37" spans="2:58" ht="20.25" customHeight="1" x14ac:dyDescent="0.2">
      <c r="B37" s="731">
        <f>B34+1</f>
        <v>6</v>
      </c>
      <c r="C37" s="834"/>
      <c r="D37" s="835"/>
      <c r="E37" s="836"/>
      <c r="F37" s="261"/>
      <c r="G37" s="815"/>
      <c r="H37" s="817"/>
      <c r="I37" s="747"/>
      <c r="J37" s="747"/>
      <c r="K37" s="748"/>
      <c r="L37" s="818"/>
      <c r="M37" s="819"/>
      <c r="N37" s="819"/>
      <c r="O37" s="820"/>
      <c r="P37" s="824" t="s">
        <v>81</v>
      </c>
      <c r="Q37" s="825"/>
      <c r="R37" s="826"/>
      <c r="S37" s="250"/>
      <c r="T37" s="251"/>
      <c r="U37" s="251"/>
      <c r="V37" s="251"/>
      <c r="W37" s="251"/>
      <c r="X37" s="251"/>
      <c r="Y37" s="252"/>
      <c r="Z37" s="250"/>
      <c r="AA37" s="251"/>
      <c r="AB37" s="251"/>
      <c r="AC37" s="251"/>
      <c r="AD37" s="251"/>
      <c r="AE37" s="251"/>
      <c r="AF37" s="252"/>
      <c r="AG37" s="250"/>
      <c r="AH37" s="251"/>
      <c r="AI37" s="251"/>
      <c r="AJ37" s="251"/>
      <c r="AK37" s="251"/>
      <c r="AL37" s="251"/>
      <c r="AM37" s="252"/>
      <c r="AN37" s="250"/>
      <c r="AO37" s="251"/>
      <c r="AP37" s="251"/>
      <c r="AQ37" s="251"/>
      <c r="AR37" s="251"/>
      <c r="AS37" s="251"/>
      <c r="AT37" s="252"/>
      <c r="AU37" s="250"/>
      <c r="AV37" s="251"/>
      <c r="AW37" s="251"/>
      <c r="AX37" s="827"/>
      <c r="AY37" s="828"/>
      <c r="AZ37" s="829"/>
      <c r="BA37" s="830"/>
      <c r="BB37" s="831"/>
      <c r="BC37" s="832"/>
      <c r="BD37" s="832"/>
      <c r="BE37" s="832"/>
      <c r="BF37" s="833"/>
    </row>
    <row r="38" spans="2:58" ht="20.25" customHeight="1" x14ac:dyDescent="0.2">
      <c r="B38" s="731"/>
      <c r="C38" s="837"/>
      <c r="D38" s="838"/>
      <c r="E38" s="839"/>
      <c r="F38" s="253"/>
      <c r="G38" s="742"/>
      <c r="H38" s="746"/>
      <c r="I38" s="747"/>
      <c r="J38" s="747"/>
      <c r="K38" s="748"/>
      <c r="L38" s="752"/>
      <c r="M38" s="753"/>
      <c r="N38" s="753"/>
      <c r="O38" s="754"/>
      <c r="P38" s="798" t="s">
        <v>82</v>
      </c>
      <c r="Q38" s="799"/>
      <c r="R38" s="800"/>
      <c r="S38" s="254" t="str">
        <f>IF(S37="","",VLOOKUP(S37,'1-2シフト記号表（勤務時間帯）'!$C$6:$K$35,9,FALSE))</f>
        <v/>
      </c>
      <c r="T38" s="255" t="str">
        <f>IF(T37="","",VLOOKUP(T37,'1-2シフト記号表（勤務時間帯）'!$C$6:$K$35,9,FALSE))</f>
        <v/>
      </c>
      <c r="U38" s="255" t="str">
        <f>IF(U37="","",VLOOKUP(U37,'1-2シフト記号表（勤務時間帯）'!$C$6:$K$35,9,FALSE))</f>
        <v/>
      </c>
      <c r="V38" s="255" t="str">
        <f>IF(V37="","",VLOOKUP(V37,'1-2シフト記号表（勤務時間帯）'!$C$6:$K$35,9,FALSE))</f>
        <v/>
      </c>
      <c r="W38" s="255" t="str">
        <f>IF(W37="","",VLOOKUP(W37,'1-2シフト記号表（勤務時間帯）'!$C$6:$K$35,9,FALSE))</f>
        <v/>
      </c>
      <c r="X38" s="255" t="str">
        <f>IF(X37="","",VLOOKUP(X37,'1-2シフト記号表（勤務時間帯）'!$C$6:$K$35,9,FALSE))</f>
        <v/>
      </c>
      <c r="Y38" s="256" t="str">
        <f>IF(Y37="","",VLOOKUP(Y37,'1-2シフト記号表（勤務時間帯）'!$C$6:$K$35,9,FALSE))</f>
        <v/>
      </c>
      <c r="Z38" s="254" t="str">
        <f>IF(Z37="","",VLOOKUP(Z37,'1-2シフト記号表（勤務時間帯）'!$C$6:$K$35,9,FALSE))</f>
        <v/>
      </c>
      <c r="AA38" s="255" t="str">
        <f>IF(AA37="","",VLOOKUP(AA37,'1-2シフト記号表（勤務時間帯）'!$C$6:$K$35,9,FALSE))</f>
        <v/>
      </c>
      <c r="AB38" s="255" t="str">
        <f>IF(AB37="","",VLOOKUP(AB37,'1-2シフト記号表（勤務時間帯）'!$C$6:$K$35,9,FALSE))</f>
        <v/>
      </c>
      <c r="AC38" s="255" t="str">
        <f>IF(AC37="","",VLOOKUP(AC37,'1-2シフト記号表（勤務時間帯）'!$C$6:$K$35,9,FALSE))</f>
        <v/>
      </c>
      <c r="AD38" s="255" t="str">
        <f>IF(AD37="","",VLOOKUP(AD37,'1-2シフト記号表（勤務時間帯）'!$C$6:$K$35,9,FALSE))</f>
        <v/>
      </c>
      <c r="AE38" s="255" t="str">
        <f>IF(AE37="","",VLOOKUP(AE37,'1-2シフト記号表（勤務時間帯）'!$C$6:$K$35,9,FALSE))</f>
        <v/>
      </c>
      <c r="AF38" s="256" t="str">
        <f>IF(AF37="","",VLOOKUP(AF37,'1-2シフト記号表（勤務時間帯）'!$C$6:$K$35,9,FALSE))</f>
        <v/>
      </c>
      <c r="AG38" s="254" t="str">
        <f>IF(AG37="","",VLOOKUP(AG37,'1-2シフト記号表（勤務時間帯）'!$C$6:$K$35,9,FALSE))</f>
        <v/>
      </c>
      <c r="AH38" s="255" t="str">
        <f>IF(AH37="","",VLOOKUP(AH37,'1-2シフト記号表（勤務時間帯）'!$C$6:$K$35,9,FALSE))</f>
        <v/>
      </c>
      <c r="AI38" s="255" t="str">
        <f>IF(AI37="","",VLOOKUP(AI37,'1-2シフト記号表（勤務時間帯）'!$C$6:$K$35,9,FALSE))</f>
        <v/>
      </c>
      <c r="AJ38" s="255" t="str">
        <f>IF(AJ37="","",VLOOKUP(AJ37,'1-2シフト記号表（勤務時間帯）'!$C$6:$K$35,9,FALSE))</f>
        <v/>
      </c>
      <c r="AK38" s="255" t="str">
        <f>IF(AK37="","",VLOOKUP(AK37,'1-2シフト記号表（勤務時間帯）'!$C$6:$K$35,9,FALSE))</f>
        <v/>
      </c>
      <c r="AL38" s="255" t="str">
        <f>IF(AL37="","",VLOOKUP(AL37,'1-2シフト記号表（勤務時間帯）'!$C$6:$K$35,9,FALSE))</f>
        <v/>
      </c>
      <c r="AM38" s="256" t="str">
        <f>IF(AM37="","",VLOOKUP(AM37,'1-2シフト記号表（勤務時間帯）'!$C$6:$K$35,9,FALSE))</f>
        <v/>
      </c>
      <c r="AN38" s="254" t="str">
        <f>IF(AN37="","",VLOOKUP(AN37,'1-2シフト記号表（勤務時間帯）'!$C$6:$K$35,9,FALSE))</f>
        <v/>
      </c>
      <c r="AO38" s="255" t="str">
        <f>IF(AO37="","",VLOOKUP(AO37,'1-2シフト記号表（勤務時間帯）'!$C$6:$K$35,9,FALSE))</f>
        <v/>
      </c>
      <c r="AP38" s="255" t="str">
        <f>IF(AP37="","",VLOOKUP(AP37,'1-2シフト記号表（勤務時間帯）'!$C$6:$K$35,9,FALSE))</f>
        <v/>
      </c>
      <c r="AQ38" s="255" t="str">
        <f>IF(AQ37="","",VLOOKUP(AQ37,'1-2シフト記号表（勤務時間帯）'!$C$6:$K$35,9,FALSE))</f>
        <v/>
      </c>
      <c r="AR38" s="255" t="str">
        <f>IF(AR37="","",VLOOKUP(AR37,'1-2シフト記号表（勤務時間帯）'!$C$6:$K$35,9,FALSE))</f>
        <v/>
      </c>
      <c r="AS38" s="255" t="str">
        <f>IF(AS37="","",VLOOKUP(AS37,'1-2シフト記号表（勤務時間帯）'!$C$6:$K$35,9,FALSE))</f>
        <v/>
      </c>
      <c r="AT38" s="256" t="str">
        <f>IF(AT37="","",VLOOKUP(AT37,'1-2シフト記号表（勤務時間帯）'!$C$6:$K$35,9,FALSE))</f>
        <v/>
      </c>
      <c r="AU38" s="254" t="str">
        <f>IF(AU37="","",VLOOKUP(AU37,'1-2シフト記号表（勤務時間帯）'!$C$6:$K$35,9,FALSE))</f>
        <v/>
      </c>
      <c r="AV38" s="255" t="str">
        <f>IF(AV37="","",VLOOKUP(AV37,'1-2シフト記号表（勤務時間帯）'!$C$6:$K$35,9,FALSE))</f>
        <v/>
      </c>
      <c r="AW38" s="255" t="str">
        <f>IF(AW37="","",VLOOKUP(AW37,'1-2シフト記号表（勤務時間帯）'!$C$6:$K$35,9,FALSE))</f>
        <v/>
      </c>
      <c r="AX38" s="801">
        <f>IF($BB$3="４週",SUM(S38:AT38),IF($BB$3="暦月",SUM(S38:AW38),""))</f>
        <v>0</v>
      </c>
      <c r="AY38" s="802"/>
      <c r="AZ38" s="803">
        <f>IF($BB$3="４週",AX38/4,IF($BB$3="暦月",'1-1勤務表'!AX38/('1-1勤務表'!$BB$8/7),""))</f>
        <v>0</v>
      </c>
      <c r="BA38" s="804"/>
      <c r="BB38" s="792"/>
      <c r="BC38" s="793"/>
      <c r="BD38" s="793"/>
      <c r="BE38" s="793"/>
      <c r="BF38" s="794"/>
    </row>
    <row r="39" spans="2:58" ht="20.25" customHeight="1" x14ac:dyDescent="0.2">
      <c r="B39" s="731"/>
      <c r="C39" s="840"/>
      <c r="D39" s="841"/>
      <c r="E39" s="842"/>
      <c r="F39" s="253">
        <f>C37</f>
        <v>0</v>
      </c>
      <c r="G39" s="816"/>
      <c r="H39" s="746"/>
      <c r="I39" s="747"/>
      <c r="J39" s="747"/>
      <c r="K39" s="748"/>
      <c r="L39" s="821"/>
      <c r="M39" s="822"/>
      <c r="N39" s="822"/>
      <c r="O39" s="823"/>
      <c r="P39" s="805" t="s">
        <v>83</v>
      </c>
      <c r="Q39" s="806"/>
      <c r="R39" s="807"/>
      <c r="S39" s="258" t="str">
        <f>IF(S37="","",VLOOKUP(S37,'1-2シフト記号表（勤務時間帯）'!$C$6:$U$35,19,FALSE))</f>
        <v/>
      </c>
      <c r="T39" s="259" t="str">
        <f>IF(T37="","",VLOOKUP(T37,'1-2シフト記号表（勤務時間帯）'!$C$6:$U$35,19,FALSE))</f>
        <v/>
      </c>
      <c r="U39" s="259" t="str">
        <f>IF(U37="","",VLOOKUP(U37,'1-2シフト記号表（勤務時間帯）'!$C$6:$U$35,19,FALSE))</f>
        <v/>
      </c>
      <c r="V39" s="259" t="str">
        <f>IF(V37="","",VLOOKUP(V37,'1-2シフト記号表（勤務時間帯）'!$C$6:$U$35,19,FALSE))</f>
        <v/>
      </c>
      <c r="W39" s="259" t="str">
        <f>IF(W37="","",VLOOKUP(W37,'1-2シフト記号表（勤務時間帯）'!$C$6:$U$35,19,FALSE))</f>
        <v/>
      </c>
      <c r="X39" s="259" t="str">
        <f>IF(X37="","",VLOOKUP(X37,'1-2シフト記号表（勤務時間帯）'!$C$6:$U$35,19,FALSE))</f>
        <v/>
      </c>
      <c r="Y39" s="260" t="str">
        <f>IF(Y37="","",VLOOKUP(Y37,'1-2シフト記号表（勤務時間帯）'!$C$6:$U$35,19,FALSE))</f>
        <v/>
      </c>
      <c r="Z39" s="258" t="str">
        <f>IF(Z37="","",VLOOKUP(Z37,'1-2シフト記号表（勤務時間帯）'!$C$6:$U$35,19,FALSE))</f>
        <v/>
      </c>
      <c r="AA39" s="259" t="str">
        <f>IF(AA37="","",VLOOKUP(AA37,'1-2シフト記号表（勤務時間帯）'!$C$6:$U$35,19,FALSE))</f>
        <v/>
      </c>
      <c r="AB39" s="259" t="str">
        <f>IF(AB37="","",VLOOKUP(AB37,'1-2シフト記号表（勤務時間帯）'!$C$6:$U$35,19,FALSE))</f>
        <v/>
      </c>
      <c r="AC39" s="259" t="str">
        <f>IF(AC37="","",VLOOKUP(AC37,'1-2シフト記号表（勤務時間帯）'!$C$6:$U$35,19,FALSE))</f>
        <v/>
      </c>
      <c r="AD39" s="259" t="str">
        <f>IF(AD37="","",VLOOKUP(AD37,'1-2シフト記号表（勤務時間帯）'!$C$6:$U$35,19,FALSE))</f>
        <v/>
      </c>
      <c r="AE39" s="259" t="str">
        <f>IF(AE37="","",VLOOKUP(AE37,'1-2シフト記号表（勤務時間帯）'!$C$6:$U$35,19,FALSE))</f>
        <v/>
      </c>
      <c r="AF39" s="260" t="str">
        <f>IF(AF37="","",VLOOKUP(AF37,'1-2シフト記号表（勤務時間帯）'!$C$6:$U$35,19,FALSE))</f>
        <v/>
      </c>
      <c r="AG39" s="258" t="str">
        <f>IF(AG37="","",VLOOKUP(AG37,'1-2シフト記号表（勤務時間帯）'!$C$6:$U$35,19,FALSE))</f>
        <v/>
      </c>
      <c r="AH39" s="259" t="str">
        <f>IF(AH37="","",VLOOKUP(AH37,'1-2シフト記号表（勤務時間帯）'!$C$6:$U$35,19,FALSE))</f>
        <v/>
      </c>
      <c r="AI39" s="259" t="str">
        <f>IF(AI37="","",VLOOKUP(AI37,'1-2シフト記号表（勤務時間帯）'!$C$6:$U$35,19,FALSE))</f>
        <v/>
      </c>
      <c r="AJ39" s="259" t="str">
        <f>IF(AJ37="","",VLOOKUP(AJ37,'1-2シフト記号表（勤務時間帯）'!$C$6:$U$35,19,FALSE))</f>
        <v/>
      </c>
      <c r="AK39" s="259" t="str">
        <f>IF(AK37="","",VLOOKUP(AK37,'1-2シフト記号表（勤務時間帯）'!$C$6:$U$35,19,FALSE))</f>
        <v/>
      </c>
      <c r="AL39" s="259" t="str">
        <f>IF(AL37="","",VLOOKUP(AL37,'1-2シフト記号表（勤務時間帯）'!$C$6:$U$35,19,FALSE))</f>
        <v/>
      </c>
      <c r="AM39" s="260" t="str">
        <f>IF(AM37="","",VLOOKUP(AM37,'1-2シフト記号表（勤務時間帯）'!$C$6:$U$35,19,FALSE))</f>
        <v/>
      </c>
      <c r="AN39" s="258" t="str">
        <f>IF(AN37="","",VLOOKUP(AN37,'1-2シフト記号表（勤務時間帯）'!$C$6:$U$35,19,FALSE))</f>
        <v/>
      </c>
      <c r="AO39" s="259" t="str">
        <f>IF(AO37="","",VLOOKUP(AO37,'1-2シフト記号表（勤務時間帯）'!$C$6:$U$35,19,FALSE))</f>
        <v/>
      </c>
      <c r="AP39" s="259" t="str">
        <f>IF(AP37="","",VLOOKUP(AP37,'1-2シフト記号表（勤務時間帯）'!$C$6:$U$35,19,FALSE))</f>
        <v/>
      </c>
      <c r="AQ39" s="259" t="str">
        <f>IF(AQ37="","",VLOOKUP(AQ37,'1-2シフト記号表（勤務時間帯）'!$C$6:$U$35,19,FALSE))</f>
        <v/>
      </c>
      <c r="AR39" s="259" t="str">
        <f>IF(AR37="","",VLOOKUP(AR37,'1-2シフト記号表（勤務時間帯）'!$C$6:$U$35,19,FALSE))</f>
        <v/>
      </c>
      <c r="AS39" s="259" t="str">
        <f>IF(AS37="","",VLOOKUP(AS37,'1-2シフト記号表（勤務時間帯）'!$C$6:$U$35,19,FALSE))</f>
        <v/>
      </c>
      <c r="AT39" s="260" t="str">
        <f>IF(AT37="","",VLOOKUP(AT37,'1-2シフト記号表（勤務時間帯）'!$C$6:$U$35,19,FALSE))</f>
        <v/>
      </c>
      <c r="AU39" s="258" t="str">
        <f>IF(AU37="","",VLOOKUP(AU37,'1-2シフト記号表（勤務時間帯）'!$C$6:$U$35,19,FALSE))</f>
        <v/>
      </c>
      <c r="AV39" s="259" t="str">
        <f>IF(AV37="","",VLOOKUP(AV37,'1-2シフト記号表（勤務時間帯）'!$C$6:$U$35,19,FALSE))</f>
        <v/>
      </c>
      <c r="AW39" s="259" t="str">
        <f>IF(AW37="","",VLOOKUP(AW37,'1-2シフト記号表（勤務時間帯）'!$C$6:$U$35,19,FALSE))</f>
        <v/>
      </c>
      <c r="AX39" s="808">
        <f>IF($BB$3="４週",SUM(S39:AT39),IF($BB$3="暦月",SUM(S39:AW39),""))</f>
        <v>0</v>
      </c>
      <c r="AY39" s="809"/>
      <c r="AZ39" s="810">
        <f>IF($BB$3="４週",AX39/4,IF($BB$3="暦月",'1-1勤務表'!AX39/('1-1勤務表'!$BB$8/7),""))</f>
        <v>0</v>
      </c>
      <c r="BA39" s="811"/>
      <c r="BB39" s="795"/>
      <c r="BC39" s="796"/>
      <c r="BD39" s="796"/>
      <c r="BE39" s="796"/>
      <c r="BF39" s="797"/>
    </row>
    <row r="40" spans="2:58" ht="20.25" customHeight="1" x14ac:dyDescent="0.2">
      <c r="B40" s="731">
        <f>B37+1</f>
        <v>7</v>
      </c>
      <c r="C40" s="834"/>
      <c r="D40" s="835"/>
      <c r="E40" s="836"/>
      <c r="F40" s="261"/>
      <c r="G40" s="815"/>
      <c r="H40" s="817"/>
      <c r="I40" s="747"/>
      <c r="J40" s="747"/>
      <c r="K40" s="748"/>
      <c r="L40" s="818"/>
      <c r="M40" s="819"/>
      <c r="N40" s="819"/>
      <c r="O40" s="820"/>
      <c r="P40" s="824" t="s">
        <v>81</v>
      </c>
      <c r="Q40" s="825"/>
      <c r="R40" s="826"/>
      <c r="S40" s="250"/>
      <c r="T40" s="251"/>
      <c r="U40" s="251"/>
      <c r="V40" s="251"/>
      <c r="W40" s="251"/>
      <c r="X40" s="251"/>
      <c r="Y40" s="252"/>
      <c r="Z40" s="250"/>
      <c r="AA40" s="251"/>
      <c r="AB40" s="251"/>
      <c r="AC40" s="251"/>
      <c r="AD40" s="251"/>
      <c r="AE40" s="251"/>
      <c r="AF40" s="252"/>
      <c r="AG40" s="250"/>
      <c r="AH40" s="251"/>
      <c r="AI40" s="251"/>
      <c r="AJ40" s="251"/>
      <c r="AK40" s="251"/>
      <c r="AL40" s="251"/>
      <c r="AM40" s="252"/>
      <c r="AN40" s="250"/>
      <c r="AO40" s="251"/>
      <c r="AP40" s="251"/>
      <c r="AQ40" s="251"/>
      <c r="AR40" s="251"/>
      <c r="AS40" s="251"/>
      <c r="AT40" s="252"/>
      <c r="AU40" s="250"/>
      <c r="AV40" s="251"/>
      <c r="AW40" s="251"/>
      <c r="AX40" s="827"/>
      <c r="AY40" s="828"/>
      <c r="AZ40" s="829"/>
      <c r="BA40" s="830"/>
      <c r="BB40" s="831"/>
      <c r="BC40" s="832"/>
      <c r="BD40" s="832"/>
      <c r="BE40" s="832"/>
      <c r="BF40" s="833"/>
    </row>
    <row r="41" spans="2:58" ht="20.25" customHeight="1" x14ac:dyDescent="0.2">
      <c r="B41" s="731"/>
      <c r="C41" s="837"/>
      <c r="D41" s="838"/>
      <c r="E41" s="839"/>
      <c r="F41" s="253"/>
      <c r="G41" s="742"/>
      <c r="H41" s="746"/>
      <c r="I41" s="747"/>
      <c r="J41" s="747"/>
      <c r="K41" s="748"/>
      <c r="L41" s="752"/>
      <c r="M41" s="753"/>
      <c r="N41" s="753"/>
      <c r="O41" s="754"/>
      <c r="P41" s="798" t="s">
        <v>82</v>
      </c>
      <c r="Q41" s="799"/>
      <c r="R41" s="800"/>
      <c r="S41" s="254" t="str">
        <f>IF(S40="","",VLOOKUP(S40,'1-2シフト記号表（勤務時間帯）'!$C$6:$K$35,9,FALSE))</f>
        <v/>
      </c>
      <c r="T41" s="255" t="str">
        <f>IF(T40="","",VLOOKUP(T40,'1-2シフト記号表（勤務時間帯）'!$C$6:$K$35,9,FALSE))</f>
        <v/>
      </c>
      <c r="U41" s="255" t="str">
        <f>IF(U40="","",VLOOKUP(U40,'1-2シフト記号表（勤務時間帯）'!$C$6:$K$35,9,FALSE))</f>
        <v/>
      </c>
      <c r="V41" s="255" t="str">
        <f>IF(V40="","",VLOOKUP(V40,'1-2シフト記号表（勤務時間帯）'!$C$6:$K$35,9,FALSE))</f>
        <v/>
      </c>
      <c r="W41" s="255" t="str">
        <f>IF(W40="","",VLOOKUP(W40,'1-2シフト記号表（勤務時間帯）'!$C$6:$K$35,9,FALSE))</f>
        <v/>
      </c>
      <c r="X41" s="255" t="str">
        <f>IF(X40="","",VLOOKUP(X40,'1-2シフト記号表（勤務時間帯）'!$C$6:$K$35,9,FALSE))</f>
        <v/>
      </c>
      <c r="Y41" s="256" t="str">
        <f>IF(Y40="","",VLOOKUP(Y40,'1-2シフト記号表（勤務時間帯）'!$C$6:$K$35,9,FALSE))</f>
        <v/>
      </c>
      <c r="Z41" s="254" t="str">
        <f>IF(Z40="","",VLOOKUP(Z40,'1-2シフト記号表（勤務時間帯）'!$C$6:$K$35,9,FALSE))</f>
        <v/>
      </c>
      <c r="AA41" s="255" t="str">
        <f>IF(AA40="","",VLOOKUP(AA40,'1-2シフト記号表（勤務時間帯）'!$C$6:$K$35,9,FALSE))</f>
        <v/>
      </c>
      <c r="AB41" s="255" t="str">
        <f>IF(AB40="","",VLOOKUP(AB40,'1-2シフト記号表（勤務時間帯）'!$C$6:$K$35,9,FALSE))</f>
        <v/>
      </c>
      <c r="AC41" s="255" t="str">
        <f>IF(AC40="","",VLOOKUP(AC40,'1-2シフト記号表（勤務時間帯）'!$C$6:$K$35,9,FALSE))</f>
        <v/>
      </c>
      <c r="AD41" s="255" t="str">
        <f>IF(AD40="","",VLOOKUP(AD40,'1-2シフト記号表（勤務時間帯）'!$C$6:$K$35,9,FALSE))</f>
        <v/>
      </c>
      <c r="AE41" s="255" t="str">
        <f>IF(AE40="","",VLOOKUP(AE40,'1-2シフト記号表（勤務時間帯）'!$C$6:$K$35,9,FALSE))</f>
        <v/>
      </c>
      <c r="AF41" s="256" t="str">
        <f>IF(AF40="","",VLOOKUP(AF40,'1-2シフト記号表（勤務時間帯）'!$C$6:$K$35,9,FALSE))</f>
        <v/>
      </c>
      <c r="AG41" s="254" t="str">
        <f>IF(AG40="","",VLOOKUP(AG40,'1-2シフト記号表（勤務時間帯）'!$C$6:$K$35,9,FALSE))</f>
        <v/>
      </c>
      <c r="AH41" s="255" t="str">
        <f>IF(AH40="","",VLOOKUP(AH40,'1-2シフト記号表（勤務時間帯）'!$C$6:$K$35,9,FALSE))</f>
        <v/>
      </c>
      <c r="AI41" s="255" t="str">
        <f>IF(AI40="","",VLOOKUP(AI40,'1-2シフト記号表（勤務時間帯）'!$C$6:$K$35,9,FALSE))</f>
        <v/>
      </c>
      <c r="AJ41" s="255" t="str">
        <f>IF(AJ40="","",VLOOKUP(AJ40,'1-2シフト記号表（勤務時間帯）'!$C$6:$K$35,9,FALSE))</f>
        <v/>
      </c>
      <c r="AK41" s="255" t="str">
        <f>IF(AK40="","",VLOOKUP(AK40,'1-2シフト記号表（勤務時間帯）'!$C$6:$K$35,9,FALSE))</f>
        <v/>
      </c>
      <c r="AL41" s="255" t="str">
        <f>IF(AL40="","",VLOOKUP(AL40,'1-2シフト記号表（勤務時間帯）'!$C$6:$K$35,9,FALSE))</f>
        <v/>
      </c>
      <c r="AM41" s="256" t="str">
        <f>IF(AM40="","",VLOOKUP(AM40,'1-2シフト記号表（勤務時間帯）'!$C$6:$K$35,9,FALSE))</f>
        <v/>
      </c>
      <c r="AN41" s="254" t="str">
        <f>IF(AN40="","",VLOOKUP(AN40,'1-2シフト記号表（勤務時間帯）'!$C$6:$K$35,9,FALSE))</f>
        <v/>
      </c>
      <c r="AO41" s="255" t="str">
        <f>IF(AO40="","",VLOOKUP(AO40,'1-2シフト記号表（勤務時間帯）'!$C$6:$K$35,9,FALSE))</f>
        <v/>
      </c>
      <c r="AP41" s="255" t="str">
        <f>IF(AP40="","",VLOOKUP(AP40,'1-2シフト記号表（勤務時間帯）'!$C$6:$K$35,9,FALSE))</f>
        <v/>
      </c>
      <c r="AQ41" s="255" t="str">
        <f>IF(AQ40="","",VLOOKUP(AQ40,'1-2シフト記号表（勤務時間帯）'!$C$6:$K$35,9,FALSE))</f>
        <v/>
      </c>
      <c r="AR41" s="255" t="str">
        <f>IF(AR40="","",VLOOKUP(AR40,'1-2シフト記号表（勤務時間帯）'!$C$6:$K$35,9,FALSE))</f>
        <v/>
      </c>
      <c r="AS41" s="255" t="str">
        <f>IF(AS40="","",VLOOKUP(AS40,'1-2シフト記号表（勤務時間帯）'!$C$6:$K$35,9,FALSE))</f>
        <v/>
      </c>
      <c r="AT41" s="256" t="str">
        <f>IF(AT40="","",VLOOKUP(AT40,'1-2シフト記号表（勤務時間帯）'!$C$6:$K$35,9,FALSE))</f>
        <v/>
      </c>
      <c r="AU41" s="254" t="str">
        <f>IF(AU40="","",VLOOKUP(AU40,'1-2シフト記号表（勤務時間帯）'!$C$6:$K$35,9,FALSE))</f>
        <v/>
      </c>
      <c r="AV41" s="255" t="str">
        <f>IF(AV40="","",VLOOKUP(AV40,'1-2シフト記号表（勤務時間帯）'!$C$6:$K$35,9,FALSE))</f>
        <v/>
      </c>
      <c r="AW41" s="255" t="str">
        <f>IF(AW40="","",VLOOKUP(AW40,'1-2シフト記号表（勤務時間帯）'!$C$6:$K$35,9,FALSE))</f>
        <v/>
      </c>
      <c r="AX41" s="801">
        <f>IF($BB$3="４週",SUM(S41:AT41),IF($BB$3="暦月",SUM(S41:AW41),""))</f>
        <v>0</v>
      </c>
      <c r="AY41" s="802"/>
      <c r="AZ41" s="803">
        <f>IF($BB$3="４週",AX41/4,IF($BB$3="暦月",'1-1勤務表'!AX41/('1-1勤務表'!$BB$8/7),""))</f>
        <v>0</v>
      </c>
      <c r="BA41" s="804"/>
      <c r="BB41" s="792"/>
      <c r="BC41" s="793"/>
      <c r="BD41" s="793"/>
      <c r="BE41" s="793"/>
      <c r="BF41" s="794"/>
    </row>
    <row r="42" spans="2:58" ht="20.25" customHeight="1" x14ac:dyDescent="0.2">
      <c r="B42" s="731"/>
      <c r="C42" s="840"/>
      <c r="D42" s="841"/>
      <c r="E42" s="842"/>
      <c r="F42" s="253">
        <f>C40</f>
        <v>0</v>
      </c>
      <c r="G42" s="816"/>
      <c r="H42" s="746"/>
      <c r="I42" s="747"/>
      <c r="J42" s="747"/>
      <c r="K42" s="748"/>
      <c r="L42" s="821"/>
      <c r="M42" s="822"/>
      <c r="N42" s="822"/>
      <c r="O42" s="823"/>
      <c r="P42" s="805" t="s">
        <v>83</v>
      </c>
      <c r="Q42" s="806"/>
      <c r="R42" s="807"/>
      <c r="S42" s="258" t="str">
        <f>IF(S40="","",VLOOKUP(S40,'1-2シフト記号表（勤務時間帯）'!$C$6:$U$35,19,FALSE))</f>
        <v/>
      </c>
      <c r="T42" s="259" t="str">
        <f>IF(T40="","",VLOOKUP(T40,'1-2シフト記号表（勤務時間帯）'!$C$6:$U$35,19,FALSE))</f>
        <v/>
      </c>
      <c r="U42" s="259" t="str">
        <f>IF(U40="","",VLOOKUP(U40,'1-2シフト記号表（勤務時間帯）'!$C$6:$U$35,19,FALSE))</f>
        <v/>
      </c>
      <c r="V42" s="259" t="str">
        <f>IF(V40="","",VLOOKUP(V40,'1-2シフト記号表（勤務時間帯）'!$C$6:$U$35,19,FALSE))</f>
        <v/>
      </c>
      <c r="W42" s="259" t="str">
        <f>IF(W40="","",VLOOKUP(W40,'1-2シフト記号表（勤務時間帯）'!$C$6:$U$35,19,FALSE))</f>
        <v/>
      </c>
      <c r="X42" s="259" t="str">
        <f>IF(X40="","",VLOOKUP(X40,'1-2シフト記号表（勤務時間帯）'!$C$6:$U$35,19,FALSE))</f>
        <v/>
      </c>
      <c r="Y42" s="260" t="str">
        <f>IF(Y40="","",VLOOKUP(Y40,'1-2シフト記号表（勤務時間帯）'!$C$6:$U$35,19,FALSE))</f>
        <v/>
      </c>
      <c r="Z42" s="258" t="str">
        <f>IF(Z40="","",VLOOKUP(Z40,'1-2シフト記号表（勤務時間帯）'!$C$6:$U$35,19,FALSE))</f>
        <v/>
      </c>
      <c r="AA42" s="259" t="str">
        <f>IF(AA40="","",VLOOKUP(AA40,'1-2シフト記号表（勤務時間帯）'!$C$6:$U$35,19,FALSE))</f>
        <v/>
      </c>
      <c r="AB42" s="259" t="str">
        <f>IF(AB40="","",VLOOKUP(AB40,'1-2シフト記号表（勤務時間帯）'!$C$6:$U$35,19,FALSE))</f>
        <v/>
      </c>
      <c r="AC42" s="259" t="str">
        <f>IF(AC40="","",VLOOKUP(AC40,'1-2シフト記号表（勤務時間帯）'!$C$6:$U$35,19,FALSE))</f>
        <v/>
      </c>
      <c r="AD42" s="259" t="str">
        <f>IF(AD40="","",VLOOKUP(AD40,'1-2シフト記号表（勤務時間帯）'!$C$6:$U$35,19,FALSE))</f>
        <v/>
      </c>
      <c r="AE42" s="259" t="str">
        <f>IF(AE40="","",VLOOKUP(AE40,'1-2シフト記号表（勤務時間帯）'!$C$6:$U$35,19,FALSE))</f>
        <v/>
      </c>
      <c r="AF42" s="260" t="str">
        <f>IF(AF40="","",VLOOKUP(AF40,'1-2シフト記号表（勤務時間帯）'!$C$6:$U$35,19,FALSE))</f>
        <v/>
      </c>
      <c r="AG42" s="258" t="str">
        <f>IF(AG40="","",VLOOKUP(AG40,'1-2シフト記号表（勤務時間帯）'!$C$6:$U$35,19,FALSE))</f>
        <v/>
      </c>
      <c r="AH42" s="259" t="str">
        <f>IF(AH40="","",VLOOKUP(AH40,'1-2シフト記号表（勤務時間帯）'!$C$6:$U$35,19,FALSE))</f>
        <v/>
      </c>
      <c r="AI42" s="259" t="str">
        <f>IF(AI40="","",VLOOKUP(AI40,'1-2シフト記号表（勤務時間帯）'!$C$6:$U$35,19,FALSE))</f>
        <v/>
      </c>
      <c r="AJ42" s="259" t="str">
        <f>IF(AJ40="","",VLOOKUP(AJ40,'1-2シフト記号表（勤務時間帯）'!$C$6:$U$35,19,FALSE))</f>
        <v/>
      </c>
      <c r="AK42" s="259" t="str">
        <f>IF(AK40="","",VLOOKUP(AK40,'1-2シフト記号表（勤務時間帯）'!$C$6:$U$35,19,FALSE))</f>
        <v/>
      </c>
      <c r="AL42" s="259" t="str">
        <f>IF(AL40="","",VLOOKUP(AL40,'1-2シフト記号表（勤務時間帯）'!$C$6:$U$35,19,FALSE))</f>
        <v/>
      </c>
      <c r="AM42" s="260" t="str">
        <f>IF(AM40="","",VLOOKUP(AM40,'1-2シフト記号表（勤務時間帯）'!$C$6:$U$35,19,FALSE))</f>
        <v/>
      </c>
      <c r="AN42" s="258" t="str">
        <f>IF(AN40="","",VLOOKUP(AN40,'1-2シフト記号表（勤務時間帯）'!$C$6:$U$35,19,FALSE))</f>
        <v/>
      </c>
      <c r="AO42" s="259" t="str">
        <f>IF(AO40="","",VLOOKUP(AO40,'1-2シフト記号表（勤務時間帯）'!$C$6:$U$35,19,FALSE))</f>
        <v/>
      </c>
      <c r="AP42" s="259" t="str">
        <f>IF(AP40="","",VLOOKUP(AP40,'1-2シフト記号表（勤務時間帯）'!$C$6:$U$35,19,FALSE))</f>
        <v/>
      </c>
      <c r="AQ42" s="259" t="str">
        <f>IF(AQ40="","",VLOOKUP(AQ40,'1-2シフト記号表（勤務時間帯）'!$C$6:$U$35,19,FALSE))</f>
        <v/>
      </c>
      <c r="AR42" s="259" t="str">
        <f>IF(AR40="","",VLOOKUP(AR40,'1-2シフト記号表（勤務時間帯）'!$C$6:$U$35,19,FALSE))</f>
        <v/>
      </c>
      <c r="AS42" s="259" t="str">
        <f>IF(AS40="","",VLOOKUP(AS40,'1-2シフト記号表（勤務時間帯）'!$C$6:$U$35,19,FALSE))</f>
        <v/>
      </c>
      <c r="AT42" s="260" t="str">
        <f>IF(AT40="","",VLOOKUP(AT40,'1-2シフト記号表（勤務時間帯）'!$C$6:$U$35,19,FALSE))</f>
        <v/>
      </c>
      <c r="AU42" s="258" t="str">
        <f>IF(AU40="","",VLOOKUP(AU40,'1-2シフト記号表（勤務時間帯）'!$C$6:$U$35,19,FALSE))</f>
        <v/>
      </c>
      <c r="AV42" s="259" t="str">
        <f>IF(AV40="","",VLOOKUP(AV40,'1-2シフト記号表（勤務時間帯）'!$C$6:$U$35,19,FALSE))</f>
        <v/>
      </c>
      <c r="AW42" s="259" t="str">
        <f>IF(AW40="","",VLOOKUP(AW40,'1-2シフト記号表（勤務時間帯）'!$C$6:$U$35,19,FALSE))</f>
        <v/>
      </c>
      <c r="AX42" s="808">
        <f>IF($BB$3="４週",SUM(S42:AT42),IF($BB$3="暦月",SUM(S42:AW42),""))</f>
        <v>0</v>
      </c>
      <c r="AY42" s="809"/>
      <c r="AZ42" s="810">
        <f>IF($BB$3="４週",AX42/4,IF($BB$3="暦月",'1-1勤務表'!AX42/('1-1勤務表'!$BB$8/7),""))</f>
        <v>0</v>
      </c>
      <c r="BA42" s="811"/>
      <c r="BB42" s="795"/>
      <c r="BC42" s="796"/>
      <c r="BD42" s="796"/>
      <c r="BE42" s="796"/>
      <c r="BF42" s="797"/>
    </row>
    <row r="43" spans="2:58" ht="20.25" customHeight="1" x14ac:dyDescent="0.2">
      <c r="B43" s="731">
        <f>B40+1</f>
        <v>8</v>
      </c>
      <c r="C43" s="834"/>
      <c r="D43" s="835"/>
      <c r="E43" s="836"/>
      <c r="F43" s="261"/>
      <c r="G43" s="815"/>
      <c r="H43" s="817"/>
      <c r="I43" s="747"/>
      <c r="J43" s="747"/>
      <c r="K43" s="748"/>
      <c r="L43" s="818"/>
      <c r="M43" s="819"/>
      <c r="N43" s="819"/>
      <c r="O43" s="820"/>
      <c r="P43" s="824" t="s">
        <v>81</v>
      </c>
      <c r="Q43" s="825"/>
      <c r="R43" s="826"/>
      <c r="S43" s="250"/>
      <c r="T43" s="251"/>
      <c r="U43" s="251"/>
      <c r="V43" s="251"/>
      <c r="W43" s="251"/>
      <c r="X43" s="251"/>
      <c r="Y43" s="252"/>
      <c r="Z43" s="250"/>
      <c r="AA43" s="251"/>
      <c r="AB43" s="251"/>
      <c r="AC43" s="251"/>
      <c r="AD43" s="251"/>
      <c r="AE43" s="251"/>
      <c r="AF43" s="252"/>
      <c r="AG43" s="250"/>
      <c r="AH43" s="251"/>
      <c r="AI43" s="251"/>
      <c r="AJ43" s="251"/>
      <c r="AK43" s="251"/>
      <c r="AL43" s="251"/>
      <c r="AM43" s="252"/>
      <c r="AN43" s="250"/>
      <c r="AO43" s="251"/>
      <c r="AP43" s="251"/>
      <c r="AQ43" s="251"/>
      <c r="AR43" s="251"/>
      <c r="AS43" s="251"/>
      <c r="AT43" s="252"/>
      <c r="AU43" s="250"/>
      <c r="AV43" s="251"/>
      <c r="AW43" s="251"/>
      <c r="AX43" s="827"/>
      <c r="AY43" s="828"/>
      <c r="AZ43" s="829"/>
      <c r="BA43" s="830"/>
      <c r="BB43" s="831"/>
      <c r="BC43" s="832"/>
      <c r="BD43" s="832"/>
      <c r="BE43" s="832"/>
      <c r="BF43" s="833"/>
    </row>
    <row r="44" spans="2:58" ht="20.25" customHeight="1" x14ac:dyDescent="0.2">
      <c r="B44" s="731"/>
      <c r="C44" s="837"/>
      <c r="D44" s="838"/>
      <c r="E44" s="839"/>
      <c r="F44" s="253"/>
      <c r="G44" s="742"/>
      <c r="H44" s="746"/>
      <c r="I44" s="747"/>
      <c r="J44" s="747"/>
      <c r="K44" s="748"/>
      <c r="L44" s="752"/>
      <c r="M44" s="753"/>
      <c r="N44" s="753"/>
      <c r="O44" s="754"/>
      <c r="P44" s="798" t="s">
        <v>82</v>
      </c>
      <c r="Q44" s="799"/>
      <c r="R44" s="800"/>
      <c r="S44" s="254" t="str">
        <f>IF(S43="","",VLOOKUP(S43,'1-2シフト記号表（勤務時間帯）'!$C$6:$K$35,9,FALSE))</f>
        <v/>
      </c>
      <c r="T44" s="255" t="str">
        <f>IF(T43="","",VLOOKUP(T43,'1-2シフト記号表（勤務時間帯）'!$C$6:$K$35,9,FALSE))</f>
        <v/>
      </c>
      <c r="U44" s="255" t="str">
        <f>IF(U43="","",VLOOKUP(U43,'1-2シフト記号表（勤務時間帯）'!$C$6:$K$35,9,FALSE))</f>
        <v/>
      </c>
      <c r="V44" s="255" t="str">
        <f>IF(V43="","",VLOOKUP(V43,'1-2シフト記号表（勤務時間帯）'!$C$6:$K$35,9,FALSE))</f>
        <v/>
      </c>
      <c r="W44" s="255" t="str">
        <f>IF(W43="","",VLOOKUP(W43,'1-2シフト記号表（勤務時間帯）'!$C$6:$K$35,9,FALSE))</f>
        <v/>
      </c>
      <c r="X44" s="255" t="str">
        <f>IF(X43="","",VLOOKUP(X43,'1-2シフト記号表（勤務時間帯）'!$C$6:$K$35,9,FALSE))</f>
        <v/>
      </c>
      <c r="Y44" s="256" t="str">
        <f>IF(Y43="","",VLOOKUP(Y43,'1-2シフト記号表（勤務時間帯）'!$C$6:$K$35,9,FALSE))</f>
        <v/>
      </c>
      <c r="Z44" s="254" t="str">
        <f>IF(Z43="","",VLOOKUP(Z43,'1-2シフト記号表（勤務時間帯）'!$C$6:$K$35,9,FALSE))</f>
        <v/>
      </c>
      <c r="AA44" s="255" t="str">
        <f>IF(AA43="","",VLOOKUP(AA43,'1-2シフト記号表（勤務時間帯）'!$C$6:$K$35,9,FALSE))</f>
        <v/>
      </c>
      <c r="AB44" s="255" t="str">
        <f>IF(AB43="","",VLOOKUP(AB43,'1-2シフト記号表（勤務時間帯）'!$C$6:$K$35,9,FALSE))</f>
        <v/>
      </c>
      <c r="AC44" s="255" t="str">
        <f>IF(AC43="","",VLOOKUP(AC43,'1-2シフト記号表（勤務時間帯）'!$C$6:$K$35,9,FALSE))</f>
        <v/>
      </c>
      <c r="AD44" s="255" t="str">
        <f>IF(AD43="","",VLOOKUP(AD43,'1-2シフト記号表（勤務時間帯）'!$C$6:$K$35,9,FALSE))</f>
        <v/>
      </c>
      <c r="AE44" s="255" t="str">
        <f>IF(AE43="","",VLOOKUP(AE43,'1-2シフト記号表（勤務時間帯）'!$C$6:$K$35,9,FALSE))</f>
        <v/>
      </c>
      <c r="AF44" s="256" t="str">
        <f>IF(AF43="","",VLOOKUP(AF43,'1-2シフト記号表（勤務時間帯）'!$C$6:$K$35,9,FALSE))</f>
        <v/>
      </c>
      <c r="AG44" s="254" t="str">
        <f>IF(AG43="","",VLOOKUP(AG43,'1-2シフト記号表（勤務時間帯）'!$C$6:$K$35,9,FALSE))</f>
        <v/>
      </c>
      <c r="AH44" s="255" t="str">
        <f>IF(AH43="","",VLOOKUP(AH43,'1-2シフト記号表（勤務時間帯）'!$C$6:$K$35,9,FALSE))</f>
        <v/>
      </c>
      <c r="AI44" s="255" t="str">
        <f>IF(AI43="","",VLOOKUP(AI43,'1-2シフト記号表（勤務時間帯）'!$C$6:$K$35,9,FALSE))</f>
        <v/>
      </c>
      <c r="AJ44" s="255" t="str">
        <f>IF(AJ43="","",VLOOKUP(AJ43,'1-2シフト記号表（勤務時間帯）'!$C$6:$K$35,9,FALSE))</f>
        <v/>
      </c>
      <c r="AK44" s="255" t="str">
        <f>IF(AK43="","",VLOOKUP(AK43,'1-2シフト記号表（勤務時間帯）'!$C$6:$K$35,9,FALSE))</f>
        <v/>
      </c>
      <c r="AL44" s="255" t="str">
        <f>IF(AL43="","",VLOOKUP(AL43,'1-2シフト記号表（勤務時間帯）'!$C$6:$K$35,9,FALSE))</f>
        <v/>
      </c>
      <c r="AM44" s="256" t="str">
        <f>IF(AM43="","",VLOOKUP(AM43,'1-2シフト記号表（勤務時間帯）'!$C$6:$K$35,9,FALSE))</f>
        <v/>
      </c>
      <c r="AN44" s="254" t="str">
        <f>IF(AN43="","",VLOOKUP(AN43,'1-2シフト記号表（勤務時間帯）'!$C$6:$K$35,9,FALSE))</f>
        <v/>
      </c>
      <c r="AO44" s="255" t="str">
        <f>IF(AO43="","",VLOOKUP(AO43,'1-2シフト記号表（勤務時間帯）'!$C$6:$K$35,9,FALSE))</f>
        <v/>
      </c>
      <c r="AP44" s="255" t="str">
        <f>IF(AP43="","",VLOOKUP(AP43,'1-2シフト記号表（勤務時間帯）'!$C$6:$K$35,9,FALSE))</f>
        <v/>
      </c>
      <c r="AQ44" s="255" t="str">
        <f>IF(AQ43="","",VLOOKUP(AQ43,'1-2シフト記号表（勤務時間帯）'!$C$6:$K$35,9,FALSE))</f>
        <v/>
      </c>
      <c r="AR44" s="255" t="str">
        <f>IF(AR43="","",VLOOKUP(AR43,'1-2シフト記号表（勤務時間帯）'!$C$6:$K$35,9,FALSE))</f>
        <v/>
      </c>
      <c r="AS44" s="255" t="str">
        <f>IF(AS43="","",VLOOKUP(AS43,'1-2シフト記号表（勤務時間帯）'!$C$6:$K$35,9,FALSE))</f>
        <v/>
      </c>
      <c r="AT44" s="256" t="str">
        <f>IF(AT43="","",VLOOKUP(AT43,'1-2シフト記号表（勤務時間帯）'!$C$6:$K$35,9,FALSE))</f>
        <v/>
      </c>
      <c r="AU44" s="254" t="str">
        <f>IF(AU43="","",VLOOKUP(AU43,'1-2シフト記号表（勤務時間帯）'!$C$6:$K$35,9,FALSE))</f>
        <v/>
      </c>
      <c r="AV44" s="255" t="str">
        <f>IF(AV43="","",VLOOKUP(AV43,'1-2シフト記号表（勤務時間帯）'!$C$6:$K$35,9,FALSE))</f>
        <v/>
      </c>
      <c r="AW44" s="255" t="str">
        <f>IF(AW43="","",VLOOKUP(AW43,'1-2シフト記号表（勤務時間帯）'!$C$6:$K$35,9,FALSE))</f>
        <v/>
      </c>
      <c r="AX44" s="801">
        <f>IF($BB$3="４週",SUM(S44:AT44),IF($BB$3="暦月",SUM(S44:AW44),""))</f>
        <v>0</v>
      </c>
      <c r="AY44" s="802"/>
      <c r="AZ44" s="803">
        <f>IF($BB$3="４週",AX44/4,IF($BB$3="暦月",'1-1勤務表'!AX44/('1-1勤務表'!$BB$8/7),""))</f>
        <v>0</v>
      </c>
      <c r="BA44" s="804"/>
      <c r="BB44" s="792"/>
      <c r="BC44" s="793"/>
      <c r="BD44" s="793"/>
      <c r="BE44" s="793"/>
      <c r="BF44" s="794"/>
    </row>
    <row r="45" spans="2:58" ht="20.25" customHeight="1" x14ac:dyDescent="0.2">
      <c r="B45" s="731"/>
      <c r="C45" s="840"/>
      <c r="D45" s="841"/>
      <c r="E45" s="842"/>
      <c r="F45" s="253">
        <f>C43</f>
        <v>0</v>
      </c>
      <c r="G45" s="816"/>
      <c r="H45" s="746"/>
      <c r="I45" s="747"/>
      <c r="J45" s="747"/>
      <c r="K45" s="748"/>
      <c r="L45" s="821"/>
      <c r="M45" s="822"/>
      <c r="N45" s="822"/>
      <c r="O45" s="823"/>
      <c r="P45" s="805" t="s">
        <v>83</v>
      </c>
      <c r="Q45" s="806"/>
      <c r="R45" s="807"/>
      <c r="S45" s="258" t="str">
        <f>IF(S43="","",VLOOKUP(S43,'1-2シフト記号表（勤務時間帯）'!$C$6:$U$35,19,FALSE))</f>
        <v/>
      </c>
      <c r="T45" s="259" t="str">
        <f>IF(T43="","",VLOOKUP(T43,'1-2シフト記号表（勤務時間帯）'!$C$6:$U$35,19,FALSE))</f>
        <v/>
      </c>
      <c r="U45" s="259" t="str">
        <f>IF(U43="","",VLOOKUP(U43,'1-2シフト記号表（勤務時間帯）'!$C$6:$U$35,19,FALSE))</f>
        <v/>
      </c>
      <c r="V45" s="259" t="str">
        <f>IF(V43="","",VLOOKUP(V43,'1-2シフト記号表（勤務時間帯）'!$C$6:$U$35,19,FALSE))</f>
        <v/>
      </c>
      <c r="W45" s="259" t="str">
        <f>IF(W43="","",VLOOKUP(W43,'1-2シフト記号表（勤務時間帯）'!$C$6:$U$35,19,FALSE))</f>
        <v/>
      </c>
      <c r="X45" s="259" t="str">
        <f>IF(X43="","",VLOOKUP(X43,'1-2シフト記号表（勤務時間帯）'!$C$6:$U$35,19,FALSE))</f>
        <v/>
      </c>
      <c r="Y45" s="260" t="str">
        <f>IF(Y43="","",VLOOKUP(Y43,'1-2シフト記号表（勤務時間帯）'!$C$6:$U$35,19,FALSE))</f>
        <v/>
      </c>
      <c r="Z45" s="258" t="str">
        <f>IF(Z43="","",VLOOKUP(Z43,'1-2シフト記号表（勤務時間帯）'!$C$6:$U$35,19,FALSE))</f>
        <v/>
      </c>
      <c r="AA45" s="259" t="str">
        <f>IF(AA43="","",VLOOKUP(AA43,'1-2シフト記号表（勤務時間帯）'!$C$6:$U$35,19,FALSE))</f>
        <v/>
      </c>
      <c r="AB45" s="259" t="str">
        <f>IF(AB43="","",VLOOKUP(AB43,'1-2シフト記号表（勤務時間帯）'!$C$6:$U$35,19,FALSE))</f>
        <v/>
      </c>
      <c r="AC45" s="259" t="str">
        <f>IF(AC43="","",VLOOKUP(AC43,'1-2シフト記号表（勤務時間帯）'!$C$6:$U$35,19,FALSE))</f>
        <v/>
      </c>
      <c r="AD45" s="259" t="str">
        <f>IF(AD43="","",VLOOKUP(AD43,'1-2シフト記号表（勤務時間帯）'!$C$6:$U$35,19,FALSE))</f>
        <v/>
      </c>
      <c r="AE45" s="259" t="str">
        <f>IF(AE43="","",VLOOKUP(AE43,'1-2シフト記号表（勤務時間帯）'!$C$6:$U$35,19,FALSE))</f>
        <v/>
      </c>
      <c r="AF45" s="260" t="str">
        <f>IF(AF43="","",VLOOKUP(AF43,'1-2シフト記号表（勤務時間帯）'!$C$6:$U$35,19,FALSE))</f>
        <v/>
      </c>
      <c r="AG45" s="258" t="str">
        <f>IF(AG43="","",VLOOKUP(AG43,'1-2シフト記号表（勤務時間帯）'!$C$6:$U$35,19,FALSE))</f>
        <v/>
      </c>
      <c r="AH45" s="259" t="str">
        <f>IF(AH43="","",VLOOKUP(AH43,'1-2シフト記号表（勤務時間帯）'!$C$6:$U$35,19,FALSE))</f>
        <v/>
      </c>
      <c r="AI45" s="259" t="str">
        <f>IF(AI43="","",VLOOKUP(AI43,'1-2シフト記号表（勤務時間帯）'!$C$6:$U$35,19,FALSE))</f>
        <v/>
      </c>
      <c r="AJ45" s="259" t="str">
        <f>IF(AJ43="","",VLOOKUP(AJ43,'1-2シフト記号表（勤務時間帯）'!$C$6:$U$35,19,FALSE))</f>
        <v/>
      </c>
      <c r="AK45" s="259" t="str">
        <f>IF(AK43="","",VLOOKUP(AK43,'1-2シフト記号表（勤務時間帯）'!$C$6:$U$35,19,FALSE))</f>
        <v/>
      </c>
      <c r="AL45" s="259" t="str">
        <f>IF(AL43="","",VLOOKUP(AL43,'1-2シフト記号表（勤務時間帯）'!$C$6:$U$35,19,FALSE))</f>
        <v/>
      </c>
      <c r="AM45" s="260" t="str">
        <f>IF(AM43="","",VLOOKUP(AM43,'1-2シフト記号表（勤務時間帯）'!$C$6:$U$35,19,FALSE))</f>
        <v/>
      </c>
      <c r="AN45" s="258" t="str">
        <f>IF(AN43="","",VLOOKUP(AN43,'1-2シフト記号表（勤務時間帯）'!$C$6:$U$35,19,FALSE))</f>
        <v/>
      </c>
      <c r="AO45" s="259" t="str">
        <f>IF(AO43="","",VLOOKUP(AO43,'1-2シフト記号表（勤務時間帯）'!$C$6:$U$35,19,FALSE))</f>
        <v/>
      </c>
      <c r="AP45" s="259" t="str">
        <f>IF(AP43="","",VLOOKUP(AP43,'1-2シフト記号表（勤務時間帯）'!$C$6:$U$35,19,FALSE))</f>
        <v/>
      </c>
      <c r="AQ45" s="259" t="str">
        <f>IF(AQ43="","",VLOOKUP(AQ43,'1-2シフト記号表（勤務時間帯）'!$C$6:$U$35,19,FALSE))</f>
        <v/>
      </c>
      <c r="AR45" s="259" t="str">
        <f>IF(AR43="","",VLOOKUP(AR43,'1-2シフト記号表（勤務時間帯）'!$C$6:$U$35,19,FALSE))</f>
        <v/>
      </c>
      <c r="AS45" s="259" t="str">
        <f>IF(AS43="","",VLOOKUP(AS43,'1-2シフト記号表（勤務時間帯）'!$C$6:$U$35,19,FALSE))</f>
        <v/>
      </c>
      <c r="AT45" s="260" t="str">
        <f>IF(AT43="","",VLOOKUP(AT43,'1-2シフト記号表（勤務時間帯）'!$C$6:$U$35,19,FALSE))</f>
        <v/>
      </c>
      <c r="AU45" s="258" t="str">
        <f>IF(AU43="","",VLOOKUP(AU43,'1-2シフト記号表（勤務時間帯）'!$C$6:$U$35,19,FALSE))</f>
        <v/>
      </c>
      <c r="AV45" s="259" t="str">
        <f>IF(AV43="","",VLOOKUP(AV43,'1-2シフト記号表（勤務時間帯）'!$C$6:$U$35,19,FALSE))</f>
        <v/>
      </c>
      <c r="AW45" s="259" t="str">
        <f>IF(AW43="","",VLOOKUP(AW43,'1-2シフト記号表（勤務時間帯）'!$C$6:$U$35,19,FALSE))</f>
        <v/>
      </c>
      <c r="AX45" s="808">
        <f>IF($BB$3="４週",SUM(S45:AT45),IF($BB$3="暦月",SUM(S45:AW45),""))</f>
        <v>0</v>
      </c>
      <c r="AY45" s="809"/>
      <c r="AZ45" s="810">
        <f>IF($BB$3="４週",AX45/4,IF($BB$3="暦月",'1-1勤務表'!AX45/('1-1勤務表'!$BB$8/7),""))</f>
        <v>0</v>
      </c>
      <c r="BA45" s="811"/>
      <c r="BB45" s="795"/>
      <c r="BC45" s="796"/>
      <c r="BD45" s="796"/>
      <c r="BE45" s="796"/>
      <c r="BF45" s="797"/>
    </row>
    <row r="46" spans="2:58" ht="20.25" customHeight="1" x14ac:dyDescent="0.2">
      <c r="B46" s="731">
        <f>B43+1</f>
        <v>9</v>
      </c>
      <c r="C46" s="834"/>
      <c r="D46" s="835"/>
      <c r="E46" s="836"/>
      <c r="F46" s="261"/>
      <c r="G46" s="815"/>
      <c r="H46" s="817"/>
      <c r="I46" s="747"/>
      <c r="J46" s="747"/>
      <c r="K46" s="748"/>
      <c r="L46" s="818"/>
      <c r="M46" s="819"/>
      <c r="N46" s="819"/>
      <c r="O46" s="820"/>
      <c r="P46" s="824" t="s">
        <v>81</v>
      </c>
      <c r="Q46" s="825"/>
      <c r="R46" s="826"/>
      <c r="S46" s="250"/>
      <c r="T46" s="251"/>
      <c r="U46" s="251"/>
      <c r="V46" s="251"/>
      <c r="W46" s="251"/>
      <c r="X46" s="251"/>
      <c r="Y46" s="252"/>
      <c r="Z46" s="250"/>
      <c r="AA46" s="251"/>
      <c r="AB46" s="251"/>
      <c r="AC46" s="251"/>
      <c r="AD46" s="251"/>
      <c r="AE46" s="251"/>
      <c r="AF46" s="252"/>
      <c r="AG46" s="250"/>
      <c r="AH46" s="251"/>
      <c r="AI46" s="251"/>
      <c r="AJ46" s="251"/>
      <c r="AK46" s="251"/>
      <c r="AL46" s="251"/>
      <c r="AM46" s="252"/>
      <c r="AN46" s="250"/>
      <c r="AO46" s="251"/>
      <c r="AP46" s="251"/>
      <c r="AQ46" s="251"/>
      <c r="AR46" s="251"/>
      <c r="AS46" s="251"/>
      <c r="AT46" s="252"/>
      <c r="AU46" s="250"/>
      <c r="AV46" s="251"/>
      <c r="AW46" s="251"/>
      <c r="AX46" s="827"/>
      <c r="AY46" s="828"/>
      <c r="AZ46" s="829"/>
      <c r="BA46" s="830"/>
      <c r="BB46" s="831"/>
      <c r="BC46" s="832"/>
      <c r="BD46" s="832"/>
      <c r="BE46" s="832"/>
      <c r="BF46" s="833"/>
    </row>
    <row r="47" spans="2:58" ht="20.25" customHeight="1" x14ac:dyDescent="0.2">
      <c r="B47" s="731"/>
      <c r="C47" s="837"/>
      <c r="D47" s="838"/>
      <c r="E47" s="839"/>
      <c r="F47" s="253"/>
      <c r="G47" s="742"/>
      <c r="H47" s="746"/>
      <c r="I47" s="747"/>
      <c r="J47" s="747"/>
      <c r="K47" s="748"/>
      <c r="L47" s="752"/>
      <c r="M47" s="753"/>
      <c r="N47" s="753"/>
      <c r="O47" s="754"/>
      <c r="P47" s="798" t="s">
        <v>82</v>
      </c>
      <c r="Q47" s="799"/>
      <c r="R47" s="800"/>
      <c r="S47" s="254" t="str">
        <f>IF(S46="","",VLOOKUP(S46,'1-2シフト記号表（勤務時間帯）'!$C$6:$K$35,9,FALSE))</f>
        <v/>
      </c>
      <c r="T47" s="255" t="str">
        <f>IF(T46="","",VLOOKUP(T46,'1-2シフト記号表（勤務時間帯）'!$C$6:$K$35,9,FALSE))</f>
        <v/>
      </c>
      <c r="U47" s="255" t="str">
        <f>IF(U46="","",VLOOKUP(U46,'1-2シフト記号表（勤務時間帯）'!$C$6:$K$35,9,FALSE))</f>
        <v/>
      </c>
      <c r="V47" s="255" t="str">
        <f>IF(V46="","",VLOOKUP(V46,'1-2シフト記号表（勤務時間帯）'!$C$6:$K$35,9,FALSE))</f>
        <v/>
      </c>
      <c r="W47" s="255" t="str">
        <f>IF(W46="","",VLOOKUP(W46,'1-2シフト記号表（勤務時間帯）'!$C$6:$K$35,9,FALSE))</f>
        <v/>
      </c>
      <c r="X47" s="255" t="str">
        <f>IF(X46="","",VLOOKUP(X46,'1-2シフト記号表（勤務時間帯）'!$C$6:$K$35,9,FALSE))</f>
        <v/>
      </c>
      <c r="Y47" s="256" t="str">
        <f>IF(Y46="","",VLOOKUP(Y46,'1-2シフト記号表（勤務時間帯）'!$C$6:$K$35,9,FALSE))</f>
        <v/>
      </c>
      <c r="Z47" s="254" t="str">
        <f>IF(Z46="","",VLOOKUP(Z46,'1-2シフト記号表（勤務時間帯）'!$C$6:$K$35,9,FALSE))</f>
        <v/>
      </c>
      <c r="AA47" s="255" t="str">
        <f>IF(AA46="","",VLOOKUP(AA46,'1-2シフト記号表（勤務時間帯）'!$C$6:$K$35,9,FALSE))</f>
        <v/>
      </c>
      <c r="AB47" s="255" t="str">
        <f>IF(AB46="","",VLOOKUP(AB46,'1-2シフト記号表（勤務時間帯）'!$C$6:$K$35,9,FALSE))</f>
        <v/>
      </c>
      <c r="AC47" s="255" t="str">
        <f>IF(AC46="","",VLOOKUP(AC46,'1-2シフト記号表（勤務時間帯）'!$C$6:$K$35,9,FALSE))</f>
        <v/>
      </c>
      <c r="AD47" s="255" t="str">
        <f>IF(AD46="","",VLOOKUP(AD46,'1-2シフト記号表（勤務時間帯）'!$C$6:$K$35,9,FALSE))</f>
        <v/>
      </c>
      <c r="AE47" s="255" t="str">
        <f>IF(AE46="","",VLOOKUP(AE46,'1-2シフト記号表（勤務時間帯）'!$C$6:$K$35,9,FALSE))</f>
        <v/>
      </c>
      <c r="AF47" s="256" t="str">
        <f>IF(AF46="","",VLOOKUP(AF46,'1-2シフト記号表（勤務時間帯）'!$C$6:$K$35,9,FALSE))</f>
        <v/>
      </c>
      <c r="AG47" s="254" t="str">
        <f>IF(AG46="","",VLOOKUP(AG46,'1-2シフト記号表（勤務時間帯）'!$C$6:$K$35,9,FALSE))</f>
        <v/>
      </c>
      <c r="AH47" s="255" t="str">
        <f>IF(AH46="","",VLOOKUP(AH46,'1-2シフト記号表（勤務時間帯）'!$C$6:$K$35,9,FALSE))</f>
        <v/>
      </c>
      <c r="AI47" s="255" t="str">
        <f>IF(AI46="","",VLOOKUP(AI46,'1-2シフト記号表（勤務時間帯）'!$C$6:$K$35,9,FALSE))</f>
        <v/>
      </c>
      <c r="AJ47" s="255" t="str">
        <f>IF(AJ46="","",VLOOKUP(AJ46,'1-2シフト記号表（勤務時間帯）'!$C$6:$K$35,9,FALSE))</f>
        <v/>
      </c>
      <c r="AK47" s="255" t="str">
        <f>IF(AK46="","",VLOOKUP(AK46,'1-2シフト記号表（勤務時間帯）'!$C$6:$K$35,9,FALSE))</f>
        <v/>
      </c>
      <c r="AL47" s="255" t="str">
        <f>IF(AL46="","",VLOOKUP(AL46,'1-2シフト記号表（勤務時間帯）'!$C$6:$K$35,9,FALSE))</f>
        <v/>
      </c>
      <c r="AM47" s="256" t="str">
        <f>IF(AM46="","",VLOOKUP(AM46,'1-2シフト記号表（勤務時間帯）'!$C$6:$K$35,9,FALSE))</f>
        <v/>
      </c>
      <c r="AN47" s="254" t="str">
        <f>IF(AN46="","",VLOOKUP(AN46,'1-2シフト記号表（勤務時間帯）'!$C$6:$K$35,9,FALSE))</f>
        <v/>
      </c>
      <c r="AO47" s="255" t="str">
        <f>IF(AO46="","",VLOOKUP(AO46,'1-2シフト記号表（勤務時間帯）'!$C$6:$K$35,9,FALSE))</f>
        <v/>
      </c>
      <c r="AP47" s="255" t="str">
        <f>IF(AP46="","",VLOOKUP(AP46,'1-2シフト記号表（勤務時間帯）'!$C$6:$K$35,9,FALSE))</f>
        <v/>
      </c>
      <c r="AQ47" s="255" t="str">
        <f>IF(AQ46="","",VLOOKUP(AQ46,'1-2シフト記号表（勤務時間帯）'!$C$6:$K$35,9,FALSE))</f>
        <v/>
      </c>
      <c r="AR47" s="255" t="str">
        <f>IF(AR46="","",VLOOKUP(AR46,'1-2シフト記号表（勤務時間帯）'!$C$6:$K$35,9,FALSE))</f>
        <v/>
      </c>
      <c r="AS47" s="255" t="str">
        <f>IF(AS46="","",VLOOKUP(AS46,'1-2シフト記号表（勤務時間帯）'!$C$6:$K$35,9,FALSE))</f>
        <v/>
      </c>
      <c r="AT47" s="256" t="str">
        <f>IF(AT46="","",VLOOKUP(AT46,'1-2シフト記号表（勤務時間帯）'!$C$6:$K$35,9,FALSE))</f>
        <v/>
      </c>
      <c r="AU47" s="254" t="str">
        <f>IF(AU46="","",VLOOKUP(AU46,'1-2シフト記号表（勤務時間帯）'!$C$6:$K$35,9,FALSE))</f>
        <v/>
      </c>
      <c r="AV47" s="255" t="str">
        <f>IF(AV46="","",VLOOKUP(AV46,'1-2シフト記号表（勤務時間帯）'!$C$6:$K$35,9,FALSE))</f>
        <v/>
      </c>
      <c r="AW47" s="255" t="str">
        <f>IF(AW46="","",VLOOKUP(AW46,'1-2シフト記号表（勤務時間帯）'!$C$6:$K$35,9,FALSE))</f>
        <v/>
      </c>
      <c r="AX47" s="801">
        <f>IF($BB$3="４週",SUM(S47:AT47),IF($BB$3="暦月",SUM(S47:AW47),""))</f>
        <v>0</v>
      </c>
      <c r="AY47" s="802"/>
      <c r="AZ47" s="803">
        <f>IF($BB$3="４週",AX47/4,IF($BB$3="暦月",'1-1勤務表'!AX47/('1-1勤務表'!$BB$8/7),""))</f>
        <v>0</v>
      </c>
      <c r="BA47" s="804"/>
      <c r="BB47" s="792"/>
      <c r="BC47" s="793"/>
      <c r="BD47" s="793"/>
      <c r="BE47" s="793"/>
      <c r="BF47" s="794"/>
    </row>
    <row r="48" spans="2:58" ht="20.25" customHeight="1" x14ac:dyDescent="0.2">
      <c r="B48" s="731"/>
      <c r="C48" s="840"/>
      <c r="D48" s="841"/>
      <c r="E48" s="842"/>
      <c r="F48" s="253">
        <f>C46</f>
        <v>0</v>
      </c>
      <c r="G48" s="816"/>
      <c r="H48" s="746"/>
      <c r="I48" s="747"/>
      <c r="J48" s="747"/>
      <c r="K48" s="748"/>
      <c r="L48" s="821"/>
      <c r="M48" s="822"/>
      <c r="N48" s="822"/>
      <c r="O48" s="823"/>
      <c r="P48" s="805" t="s">
        <v>83</v>
      </c>
      <c r="Q48" s="806"/>
      <c r="R48" s="807"/>
      <c r="S48" s="258" t="str">
        <f>IF(S46="","",VLOOKUP(S46,'1-2シフト記号表（勤務時間帯）'!$C$6:$U$35,19,FALSE))</f>
        <v/>
      </c>
      <c r="T48" s="259" t="str">
        <f>IF(T46="","",VLOOKUP(T46,'1-2シフト記号表（勤務時間帯）'!$C$6:$U$35,19,FALSE))</f>
        <v/>
      </c>
      <c r="U48" s="259" t="str">
        <f>IF(U46="","",VLOOKUP(U46,'1-2シフト記号表（勤務時間帯）'!$C$6:$U$35,19,FALSE))</f>
        <v/>
      </c>
      <c r="V48" s="259" t="str">
        <f>IF(V46="","",VLOOKUP(V46,'1-2シフト記号表（勤務時間帯）'!$C$6:$U$35,19,FALSE))</f>
        <v/>
      </c>
      <c r="W48" s="259" t="str">
        <f>IF(W46="","",VLOOKUP(W46,'1-2シフト記号表（勤務時間帯）'!$C$6:$U$35,19,FALSE))</f>
        <v/>
      </c>
      <c r="X48" s="259" t="str">
        <f>IF(X46="","",VLOOKUP(X46,'1-2シフト記号表（勤務時間帯）'!$C$6:$U$35,19,FALSE))</f>
        <v/>
      </c>
      <c r="Y48" s="260" t="str">
        <f>IF(Y46="","",VLOOKUP(Y46,'1-2シフト記号表（勤務時間帯）'!$C$6:$U$35,19,FALSE))</f>
        <v/>
      </c>
      <c r="Z48" s="258" t="str">
        <f>IF(Z46="","",VLOOKUP(Z46,'1-2シフト記号表（勤務時間帯）'!$C$6:$U$35,19,FALSE))</f>
        <v/>
      </c>
      <c r="AA48" s="259" t="str">
        <f>IF(AA46="","",VLOOKUP(AA46,'1-2シフト記号表（勤務時間帯）'!$C$6:$U$35,19,FALSE))</f>
        <v/>
      </c>
      <c r="AB48" s="259" t="str">
        <f>IF(AB46="","",VLOOKUP(AB46,'1-2シフト記号表（勤務時間帯）'!$C$6:$U$35,19,FALSE))</f>
        <v/>
      </c>
      <c r="AC48" s="259" t="str">
        <f>IF(AC46="","",VLOOKUP(AC46,'1-2シフト記号表（勤務時間帯）'!$C$6:$U$35,19,FALSE))</f>
        <v/>
      </c>
      <c r="AD48" s="259" t="str">
        <f>IF(AD46="","",VLOOKUP(AD46,'1-2シフト記号表（勤務時間帯）'!$C$6:$U$35,19,FALSE))</f>
        <v/>
      </c>
      <c r="AE48" s="259" t="str">
        <f>IF(AE46="","",VLOOKUP(AE46,'1-2シフト記号表（勤務時間帯）'!$C$6:$U$35,19,FALSE))</f>
        <v/>
      </c>
      <c r="AF48" s="260" t="str">
        <f>IF(AF46="","",VLOOKUP(AF46,'1-2シフト記号表（勤務時間帯）'!$C$6:$U$35,19,FALSE))</f>
        <v/>
      </c>
      <c r="AG48" s="258" t="str">
        <f>IF(AG46="","",VLOOKUP(AG46,'1-2シフト記号表（勤務時間帯）'!$C$6:$U$35,19,FALSE))</f>
        <v/>
      </c>
      <c r="AH48" s="259" t="str">
        <f>IF(AH46="","",VLOOKUP(AH46,'1-2シフト記号表（勤務時間帯）'!$C$6:$U$35,19,FALSE))</f>
        <v/>
      </c>
      <c r="AI48" s="259" t="str">
        <f>IF(AI46="","",VLOOKUP(AI46,'1-2シフト記号表（勤務時間帯）'!$C$6:$U$35,19,FALSE))</f>
        <v/>
      </c>
      <c r="AJ48" s="259" t="str">
        <f>IF(AJ46="","",VLOOKUP(AJ46,'1-2シフト記号表（勤務時間帯）'!$C$6:$U$35,19,FALSE))</f>
        <v/>
      </c>
      <c r="AK48" s="259" t="str">
        <f>IF(AK46="","",VLOOKUP(AK46,'1-2シフト記号表（勤務時間帯）'!$C$6:$U$35,19,FALSE))</f>
        <v/>
      </c>
      <c r="AL48" s="259" t="str">
        <f>IF(AL46="","",VLOOKUP(AL46,'1-2シフト記号表（勤務時間帯）'!$C$6:$U$35,19,FALSE))</f>
        <v/>
      </c>
      <c r="AM48" s="260" t="str">
        <f>IF(AM46="","",VLOOKUP(AM46,'1-2シフト記号表（勤務時間帯）'!$C$6:$U$35,19,FALSE))</f>
        <v/>
      </c>
      <c r="AN48" s="258" t="str">
        <f>IF(AN46="","",VLOOKUP(AN46,'1-2シフト記号表（勤務時間帯）'!$C$6:$U$35,19,FALSE))</f>
        <v/>
      </c>
      <c r="AO48" s="259" t="str">
        <f>IF(AO46="","",VLOOKUP(AO46,'1-2シフト記号表（勤務時間帯）'!$C$6:$U$35,19,FALSE))</f>
        <v/>
      </c>
      <c r="AP48" s="259" t="str">
        <f>IF(AP46="","",VLOOKUP(AP46,'1-2シフト記号表（勤務時間帯）'!$C$6:$U$35,19,FALSE))</f>
        <v/>
      </c>
      <c r="AQ48" s="259" t="str">
        <f>IF(AQ46="","",VLOOKUP(AQ46,'1-2シフト記号表（勤務時間帯）'!$C$6:$U$35,19,FALSE))</f>
        <v/>
      </c>
      <c r="AR48" s="259" t="str">
        <f>IF(AR46="","",VLOOKUP(AR46,'1-2シフト記号表（勤務時間帯）'!$C$6:$U$35,19,FALSE))</f>
        <v/>
      </c>
      <c r="AS48" s="259" t="str">
        <f>IF(AS46="","",VLOOKUP(AS46,'1-2シフト記号表（勤務時間帯）'!$C$6:$U$35,19,FALSE))</f>
        <v/>
      </c>
      <c r="AT48" s="260" t="str">
        <f>IF(AT46="","",VLOOKUP(AT46,'1-2シフト記号表（勤務時間帯）'!$C$6:$U$35,19,FALSE))</f>
        <v/>
      </c>
      <c r="AU48" s="258" t="str">
        <f>IF(AU46="","",VLOOKUP(AU46,'1-2シフト記号表（勤務時間帯）'!$C$6:$U$35,19,FALSE))</f>
        <v/>
      </c>
      <c r="AV48" s="259" t="str">
        <f>IF(AV46="","",VLOOKUP(AV46,'1-2シフト記号表（勤務時間帯）'!$C$6:$U$35,19,FALSE))</f>
        <v/>
      </c>
      <c r="AW48" s="259" t="str">
        <f>IF(AW46="","",VLOOKUP(AW46,'1-2シフト記号表（勤務時間帯）'!$C$6:$U$35,19,FALSE))</f>
        <v/>
      </c>
      <c r="AX48" s="808">
        <f>IF($BB$3="４週",SUM(S48:AT48),IF($BB$3="暦月",SUM(S48:AW48),""))</f>
        <v>0</v>
      </c>
      <c r="AY48" s="809"/>
      <c r="AZ48" s="810">
        <f>IF($BB$3="４週",AX48/4,IF($BB$3="暦月",'1-1勤務表'!AX48/('1-1勤務表'!$BB$8/7),""))</f>
        <v>0</v>
      </c>
      <c r="BA48" s="811"/>
      <c r="BB48" s="795"/>
      <c r="BC48" s="796"/>
      <c r="BD48" s="796"/>
      <c r="BE48" s="796"/>
      <c r="BF48" s="797"/>
    </row>
    <row r="49" spans="2:58" ht="20.25" customHeight="1" x14ac:dyDescent="0.2">
      <c r="B49" s="731">
        <f>B46+1</f>
        <v>10</v>
      </c>
      <c r="C49" s="834"/>
      <c r="D49" s="835"/>
      <c r="E49" s="836"/>
      <c r="F49" s="261"/>
      <c r="G49" s="815"/>
      <c r="H49" s="817"/>
      <c r="I49" s="747"/>
      <c r="J49" s="747"/>
      <c r="K49" s="748"/>
      <c r="L49" s="818"/>
      <c r="M49" s="819"/>
      <c r="N49" s="819"/>
      <c r="O49" s="820"/>
      <c r="P49" s="824" t="s">
        <v>81</v>
      </c>
      <c r="Q49" s="825"/>
      <c r="R49" s="826"/>
      <c r="S49" s="250"/>
      <c r="T49" s="251"/>
      <c r="U49" s="251"/>
      <c r="V49" s="251"/>
      <c r="W49" s="251"/>
      <c r="X49" s="251"/>
      <c r="Y49" s="252"/>
      <c r="Z49" s="250"/>
      <c r="AA49" s="251"/>
      <c r="AB49" s="251"/>
      <c r="AC49" s="251"/>
      <c r="AD49" s="251"/>
      <c r="AE49" s="251"/>
      <c r="AF49" s="252"/>
      <c r="AG49" s="250"/>
      <c r="AH49" s="251"/>
      <c r="AI49" s="251"/>
      <c r="AJ49" s="251"/>
      <c r="AK49" s="251"/>
      <c r="AL49" s="251"/>
      <c r="AM49" s="252"/>
      <c r="AN49" s="250"/>
      <c r="AO49" s="251"/>
      <c r="AP49" s="251"/>
      <c r="AQ49" s="251"/>
      <c r="AR49" s="251"/>
      <c r="AS49" s="251"/>
      <c r="AT49" s="252"/>
      <c r="AU49" s="250"/>
      <c r="AV49" s="251"/>
      <c r="AW49" s="251"/>
      <c r="AX49" s="827"/>
      <c r="AY49" s="828"/>
      <c r="AZ49" s="829"/>
      <c r="BA49" s="830"/>
      <c r="BB49" s="831"/>
      <c r="BC49" s="832"/>
      <c r="BD49" s="832"/>
      <c r="BE49" s="832"/>
      <c r="BF49" s="833"/>
    </row>
    <row r="50" spans="2:58" ht="20.25" customHeight="1" x14ac:dyDescent="0.2">
      <c r="B50" s="731"/>
      <c r="C50" s="837"/>
      <c r="D50" s="838"/>
      <c r="E50" s="839"/>
      <c r="F50" s="253"/>
      <c r="G50" s="742"/>
      <c r="H50" s="746"/>
      <c r="I50" s="747"/>
      <c r="J50" s="747"/>
      <c r="K50" s="748"/>
      <c r="L50" s="752"/>
      <c r="M50" s="753"/>
      <c r="N50" s="753"/>
      <c r="O50" s="754"/>
      <c r="P50" s="798" t="s">
        <v>82</v>
      </c>
      <c r="Q50" s="799"/>
      <c r="R50" s="800"/>
      <c r="S50" s="254" t="str">
        <f>IF(S49="","",VLOOKUP(S49,'1-2シフト記号表（勤務時間帯）'!$C$6:$K$35,9,FALSE))</f>
        <v/>
      </c>
      <c r="T50" s="255" t="str">
        <f>IF(T49="","",VLOOKUP(T49,'1-2シフト記号表（勤務時間帯）'!$C$6:$K$35,9,FALSE))</f>
        <v/>
      </c>
      <c r="U50" s="255" t="str">
        <f>IF(U49="","",VLOOKUP(U49,'1-2シフト記号表（勤務時間帯）'!$C$6:$K$35,9,FALSE))</f>
        <v/>
      </c>
      <c r="V50" s="255" t="str">
        <f>IF(V49="","",VLOOKUP(V49,'1-2シフト記号表（勤務時間帯）'!$C$6:$K$35,9,FALSE))</f>
        <v/>
      </c>
      <c r="W50" s="255" t="str">
        <f>IF(W49="","",VLOOKUP(W49,'1-2シフト記号表（勤務時間帯）'!$C$6:$K$35,9,FALSE))</f>
        <v/>
      </c>
      <c r="X50" s="255" t="str">
        <f>IF(X49="","",VLOOKUP(X49,'1-2シフト記号表（勤務時間帯）'!$C$6:$K$35,9,FALSE))</f>
        <v/>
      </c>
      <c r="Y50" s="256" t="str">
        <f>IF(Y49="","",VLOOKUP(Y49,'1-2シフト記号表（勤務時間帯）'!$C$6:$K$35,9,FALSE))</f>
        <v/>
      </c>
      <c r="Z50" s="254" t="str">
        <f>IF(Z49="","",VLOOKUP(Z49,'1-2シフト記号表（勤務時間帯）'!$C$6:$K$35,9,FALSE))</f>
        <v/>
      </c>
      <c r="AA50" s="255" t="str">
        <f>IF(AA49="","",VLOOKUP(AA49,'1-2シフト記号表（勤務時間帯）'!$C$6:$K$35,9,FALSE))</f>
        <v/>
      </c>
      <c r="AB50" s="255" t="str">
        <f>IF(AB49="","",VLOOKUP(AB49,'1-2シフト記号表（勤務時間帯）'!$C$6:$K$35,9,FALSE))</f>
        <v/>
      </c>
      <c r="AC50" s="255" t="str">
        <f>IF(AC49="","",VLOOKUP(AC49,'1-2シフト記号表（勤務時間帯）'!$C$6:$K$35,9,FALSE))</f>
        <v/>
      </c>
      <c r="AD50" s="255" t="str">
        <f>IF(AD49="","",VLOOKUP(AD49,'1-2シフト記号表（勤務時間帯）'!$C$6:$K$35,9,FALSE))</f>
        <v/>
      </c>
      <c r="AE50" s="255" t="str">
        <f>IF(AE49="","",VLOOKUP(AE49,'1-2シフト記号表（勤務時間帯）'!$C$6:$K$35,9,FALSE))</f>
        <v/>
      </c>
      <c r="AF50" s="256" t="str">
        <f>IF(AF49="","",VLOOKUP(AF49,'1-2シフト記号表（勤務時間帯）'!$C$6:$K$35,9,FALSE))</f>
        <v/>
      </c>
      <c r="AG50" s="254" t="str">
        <f>IF(AG49="","",VLOOKUP(AG49,'1-2シフト記号表（勤務時間帯）'!$C$6:$K$35,9,FALSE))</f>
        <v/>
      </c>
      <c r="AH50" s="255" t="str">
        <f>IF(AH49="","",VLOOKUP(AH49,'1-2シフト記号表（勤務時間帯）'!$C$6:$K$35,9,FALSE))</f>
        <v/>
      </c>
      <c r="AI50" s="255" t="str">
        <f>IF(AI49="","",VLOOKUP(AI49,'1-2シフト記号表（勤務時間帯）'!$C$6:$K$35,9,FALSE))</f>
        <v/>
      </c>
      <c r="AJ50" s="255" t="str">
        <f>IF(AJ49="","",VLOOKUP(AJ49,'1-2シフト記号表（勤務時間帯）'!$C$6:$K$35,9,FALSE))</f>
        <v/>
      </c>
      <c r="AK50" s="255" t="str">
        <f>IF(AK49="","",VLOOKUP(AK49,'1-2シフト記号表（勤務時間帯）'!$C$6:$K$35,9,FALSE))</f>
        <v/>
      </c>
      <c r="AL50" s="255" t="str">
        <f>IF(AL49="","",VLOOKUP(AL49,'1-2シフト記号表（勤務時間帯）'!$C$6:$K$35,9,FALSE))</f>
        <v/>
      </c>
      <c r="AM50" s="256" t="str">
        <f>IF(AM49="","",VLOOKUP(AM49,'1-2シフト記号表（勤務時間帯）'!$C$6:$K$35,9,FALSE))</f>
        <v/>
      </c>
      <c r="AN50" s="254" t="str">
        <f>IF(AN49="","",VLOOKUP(AN49,'1-2シフト記号表（勤務時間帯）'!$C$6:$K$35,9,FALSE))</f>
        <v/>
      </c>
      <c r="AO50" s="255" t="str">
        <f>IF(AO49="","",VLOOKUP(AO49,'1-2シフト記号表（勤務時間帯）'!$C$6:$K$35,9,FALSE))</f>
        <v/>
      </c>
      <c r="AP50" s="255" t="str">
        <f>IF(AP49="","",VLOOKUP(AP49,'1-2シフト記号表（勤務時間帯）'!$C$6:$K$35,9,FALSE))</f>
        <v/>
      </c>
      <c r="AQ50" s="255" t="str">
        <f>IF(AQ49="","",VLOOKUP(AQ49,'1-2シフト記号表（勤務時間帯）'!$C$6:$K$35,9,FALSE))</f>
        <v/>
      </c>
      <c r="AR50" s="255" t="str">
        <f>IF(AR49="","",VLOOKUP(AR49,'1-2シフト記号表（勤務時間帯）'!$C$6:$K$35,9,FALSE))</f>
        <v/>
      </c>
      <c r="AS50" s="255" t="str">
        <f>IF(AS49="","",VLOOKUP(AS49,'1-2シフト記号表（勤務時間帯）'!$C$6:$K$35,9,FALSE))</f>
        <v/>
      </c>
      <c r="AT50" s="256" t="str">
        <f>IF(AT49="","",VLOOKUP(AT49,'1-2シフト記号表（勤務時間帯）'!$C$6:$K$35,9,FALSE))</f>
        <v/>
      </c>
      <c r="AU50" s="254" t="str">
        <f>IF(AU49="","",VLOOKUP(AU49,'1-2シフト記号表（勤務時間帯）'!$C$6:$K$35,9,FALSE))</f>
        <v/>
      </c>
      <c r="AV50" s="255" t="str">
        <f>IF(AV49="","",VLOOKUP(AV49,'1-2シフト記号表（勤務時間帯）'!$C$6:$K$35,9,FALSE))</f>
        <v/>
      </c>
      <c r="AW50" s="255" t="str">
        <f>IF(AW49="","",VLOOKUP(AW49,'1-2シフト記号表（勤務時間帯）'!$C$6:$K$35,9,FALSE))</f>
        <v/>
      </c>
      <c r="AX50" s="801">
        <f>IF($BB$3="４週",SUM(S50:AT50),IF($BB$3="暦月",SUM(S50:AW50),""))</f>
        <v>0</v>
      </c>
      <c r="AY50" s="802"/>
      <c r="AZ50" s="803">
        <f>IF($BB$3="４週",AX50/4,IF($BB$3="暦月",'1-1勤務表'!AX50/('1-1勤務表'!$BB$8/7),""))</f>
        <v>0</v>
      </c>
      <c r="BA50" s="804"/>
      <c r="BB50" s="792"/>
      <c r="BC50" s="793"/>
      <c r="BD50" s="793"/>
      <c r="BE50" s="793"/>
      <c r="BF50" s="794"/>
    </row>
    <row r="51" spans="2:58" ht="20.25" customHeight="1" x14ac:dyDescent="0.2">
      <c r="B51" s="731"/>
      <c r="C51" s="840"/>
      <c r="D51" s="841"/>
      <c r="E51" s="842"/>
      <c r="F51" s="253">
        <f>C49</f>
        <v>0</v>
      </c>
      <c r="G51" s="816"/>
      <c r="H51" s="746"/>
      <c r="I51" s="747"/>
      <c r="J51" s="747"/>
      <c r="K51" s="748"/>
      <c r="L51" s="821"/>
      <c r="M51" s="822"/>
      <c r="N51" s="822"/>
      <c r="O51" s="823"/>
      <c r="P51" s="805" t="s">
        <v>83</v>
      </c>
      <c r="Q51" s="806"/>
      <c r="R51" s="807"/>
      <c r="S51" s="258" t="str">
        <f>IF(S49="","",VLOOKUP(S49,'1-2シフト記号表（勤務時間帯）'!$C$6:$U$35,19,FALSE))</f>
        <v/>
      </c>
      <c r="T51" s="259" t="str">
        <f>IF(T49="","",VLOOKUP(T49,'1-2シフト記号表（勤務時間帯）'!$C$6:$U$35,19,FALSE))</f>
        <v/>
      </c>
      <c r="U51" s="259" t="str">
        <f>IF(U49="","",VLOOKUP(U49,'1-2シフト記号表（勤務時間帯）'!$C$6:$U$35,19,FALSE))</f>
        <v/>
      </c>
      <c r="V51" s="259" t="str">
        <f>IF(V49="","",VLOOKUP(V49,'1-2シフト記号表（勤務時間帯）'!$C$6:$U$35,19,FALSE))</f>
        <v/>
      </c>
      <c r="W51" s="259" t="str">
        <f>IF(W49="","",VLOOKUP(W49,'1-2シフト記号表（勤務時間帯）'!$C$6:$U$35,19,FALSE))</f>
        <v/>
      </c>
      <c r="X51" s="259" t="str">
        <f>IF(X49="","",VLOOKUP(X49,'1-2シフト記号表（勤務時間帯）'!$C$6:$U$35,19,FALSE))</f>
        <v/>
      </c>
      <c r="Y51" s="260" t="str">
        <f>IF(Y49="","",VLOOKUP(Y49,'1-2シフト記号表（勤務時間帯）'!$C$6:$U$35,19,FALSE))</f>
        <v/>
      </c>
      <c r="Z51" s="258" t="str">
        <f>IF(Z49="","",VLOOKUP(Z49,'1-2シフト記号表（勤務時間帯）'!$C$6:$U$35,19,FALSE))</f>
        <v/>
      </c>
      <c r="AA51" s="259" t="str">
        <f>IF(AA49="","",VLOOKUP(AA49,'1-2シフト記号表（勤務時間帯）'!$C$6:$U$35,19,FALSE))</f>
        <v/>
      </c>
      <c r="AB51" s="259" t="str">
        <f>IF(AB49="","",VLOOKUP(AB49,'1-2シフト記号表（勤務時間帯）'!$C$6:$U$35,19,FALSE))</f>
        <v/>
      </c>
      <c r="AC51" s="259" t="str">
        <f>IF(AC49="","",VLOOKUP(AC49,'1-2シフト記号表（勤務時間帯）'!$C$6:$U$35,19,FALSE))</f>
        <v/>
      </c>
      <c r="AD51" s="259" t="str">
        <f>IF(AD49="","",VLOOKUP(AD49,'1-2シフト記号表（勤務時間帯）'!$C$6:$U$35,19,FALSE))</f>
        <v/>
      </c>
      <c r="AE51" s="259" t="str">
        <f>IF(AE49="","",VLOOKUP(AE49,'1-2シフト記号表（勤務時間帯）'!$C$6:$U$35,19,FALSE))</f>
        <v/>
      </c>
      <c r="AF51" s="260" t="str">
        <f>IF(AF49="","",VLOOKUP(AF49,'1-2シフト記号表（勤務時間帯）'!$C$6:$U$35,19,FALSE))</f>
        <v/>
      </c>
      <c r="AG51" s="258" t="str">
        <f>IF(AG49="","",VLOOKUP(AG49,'1-2シフト記号表（勤務時間帯）'!$C$6:$U$35,19,FALSE))</f>
        <v/>
      </c>
      <c r="AH51" s="259" t="str">
        <f>IF(AH49="","",VLOOKUP(AH49,'1-2シフト記号表（勤務時間帯）'!$C$6:$U$35,19,FALSE))</f>
        <v/>
      </c>
      <c r="AI51" s="259" t="str">
        <f>IF(AI49="","",VLOOKUP(AI49,'1-2シフト記号表（勤務時間帯）'!$C$6:$U$35,19,FALSE))</f>
        <v/>
      </c>
      <c r="AJ51" s="259" t="str">
        <f>IF(AJ49="","",VLOOKUP(AJ49,'1-2シフト記号表（勤務時間帯）'!$C$6:$U$35,19,FALSE))</f>
        <v/>
      </c>
      <c r="AK51" s="259" t="str">
        <f>IF(AK49="","",VLOOKUP(AK49,'1-2シフト記号表（勤務時間帯）'!$C$6:$U$35,19,FALSE))</f>
        <v/>
      </c>
      <c r="AL51" s="259" t="str">
        <f>IF(AL49="","",VLOOKUP(AL49,'1-2シフト記号表（勤務時間帯）'!$C$6:$U$35,19,FALSE))</f>
        <v/>
      </c>
      <c r="AM51" s="260" t="str">
        <f>IF(AM49="","",VLOOKUP(AM49,'1-2シフト記号表（勤務時間帯）'!$C$6:$U$35,19,FALSE))</f>
        <v/>
      </c>
      <c r="AN51" s="258" t="str">
        <f>IF(AN49="","",VLOOKUP(AN49,'1-2シフト記号表（勤務時間帯）'!$C$6:$U$35,19,FALSE))</f>
        <v/>
      </c>
      <c r="AO51" s="259" t="str">
        <f>IF(AO49="","",VLOOKUP(AO49,'1-2シフト記号表（勤務時間帯）'!$C$6:$U$35,19,FALSE))</f>
        <v/>
      </c>
      <c r="AP51" s="259" t="str">
        <f>IF(AP49="","",VLOOKUP(AP49,'1-2シフト記号表（勤務時間帯）'!$C$6:$U$35,19,FALSE))</f>
        <v/>
      </c>
      <c r="AQ51" s="259" t="str">
        <f>IF(AQ49="","",VLOOKUP(AQ49,'1-2シフト記号表（勤務時間帯）'!$C$6:$U$35,19,FALSE))</f>
        <v/>
      </c>
      <c r="AR51" s="259" t="str">
        <f>IF(AR49="","",VLOOKUP(AR49,'1-2シフト記号表（勤務時間帯）'!$C$6:$U$35,19,FALSE))</f>
        <v/>
      </c>
      <c r="AS51" s="259" t="str">
        <f>IF(AS49="","",VLOOKUP(AS49,'1-2シフト記号表（勤務時間帯）'!$C$6:$U$35,19,FALSE))</f>
        <v/>
      </c>
      <c r="AT51" s="260" t="str">
        <f>IF(AT49="","",VLOOKUP(AT49,'1-2シフト記号表（勤務時間帯）'!$C$6:$U$35,19,FALSE))</f>
        <v/>
      </c>
      <c r="AU51" s="258" t="str">
        <f>IF(AU49="","",VLOOKUP(AU49,'1-2シフト記号表（勤務時間帯）'!$C$6:$U$35,19,FALSE))</f>
        <v/>
      </c>
      <c r="AV51" s="259" t="str">
        <f>IF(AV49="","",VLOOKUP(AV49,'1-2シフト記号表（勤務時間帯）'!$C$6:$U$35,19,FALSE))</f>
        <v/>
      </c>
      <c r="AW51" s="259" t="str">
        <f>IF(AW49="","",VLOOKUP(AW49,'1-2シフト記号表（勤務時間帯）'!$C$6:$U$35,19,FALSE))</f>
        <v/>
      </c>
      <c r="AX51" s="808">
        <f>IF($BB$3="４週",SUM(S51:AT51),IF($BB$3="暦月",SUM(S51:AW51),""))</f>
        <v>0</v>
      </c>
      <c r="AY51" s="809"/>
      <c r="AZ51" s="810">
        <f>IF($BB$3="４週",AX51/4,IF($BB$3="暦月",'1-1勤務表'!AX51/('1-1勤務表'!$BB$8/7),""))</f>
        <v>0</v>
      </c>
      <c r="BA51" s="811"/>
      <c r="BB51" s="795"/>
      <c r="BC51" s="796"/>
      <c r="BD51" s="796"/>
      <c r="BE51" s="796"/>
      <c r="BF51" s="797"/>
    </row>
    <row r="52" spans="2:58" ht="20.25" customHeight="1" x14ac:dyDescent="0.2">
      <c r="B52" s="731">
        <f>B49+1</f>
        <v>11</v>
      </c>
      <c r="C52" s="834"/>
      <c r="D52" s="835"/>
      <c r="E52" s="836"/>
      <c r="F52" s="261"/>
      <c r="G52" s="815"/>
      <c r="H52" s="817"/>
      <c r="I52" s="747"/>
      <c r="J52" s="747"/>
      <c r="K52" s="748"/>
      <c r="L52" s="818"/>
      <c r="M52" s="819"/>
      <c r="N52" s="819"/>
      <c r="O52" s="820"/>
      <c r="P52" s="824" t="s">
        <v>81</v>
      </c>
      <c r="Q52" s="825"/>
      <c r="R52" s="826"/>
      <c r="S52" s="250"/>
      <c r="T52" s="251"/>
      <c r="U52" s="251"/>
      <c r="V52" s="251"/>
      <c r="W52" s="251"/>
      <c r="X52" s="251"/>
      <c r="Y52" s="252"/>
      <c r="Z52" s="250"/>
      <c r="AA52" s="251"/>
      <c r="AB52" s="251"/>
      <c r="AC52" s="251"/>
      <c r="AD52" s="251"/>
      <c r="AE52" s="251"/>
      <c r="AF52" s="252"/>
      <c r="AG52" s="250"/>
      <c r="AH52" s="251"/>
      <c r="AI52" s="251"/>
      <c r="AJ52" s="251"/>
      <c r="AK52" s="251"/>
      <c r="AL52" s="251"/>
      <c r="AM52" s="252"/>
      <c r="AN52" s="250"/>
      <c r="AO52" s="251"/>
      <c r="AP52" s="251"/>
      <c r="AQ52" s="251"/>
      <c r="AR52" s="251"/>
      <c r="AS52" s="251"/>
      <c r="AT52" s="252"/>
      <c r="AU52" s="250"/>
      <c r="AV52" s="251"/>
      <c r="AW52" s="251"/>
      <c r="AX52" s="827"/>
      <c r="AY52" s="828"/>
      <c r="AZ52" s="829"/>
      <c r="BA52" s="830"/>
      <c r="BB52" s="831"/>
      <c r="BC52" s="832"/>
      <c r="BD52" s="832"/>
      <c r="BE52" s="832"/>
      <c r="BF52" s="833"/>
    </row>
    <row r="53" spans="2:58" ht="20.25" customHeight="1" x14ac:dyDescent="0.2">
      <c r="B53" s="731"/>
      <c r="C53" s="837"/>
      <c r="D53" s="838"/>
      <c r="E53" s="839"/>
      <c r="F53" s="253"/>
      <c r="G53" s="742"/>
      <c r="H53" s="746"/>
      <c r="I53" s="747"/>
      <c r="J53" s="747"/>
      <c r="K53" s="748"/>
      <c r="L53" s="752"/>
      <c r="M53" s="753"/>
      <c r="N53" s="753"/>
      <c r="O53" s="754"/>
      <c r="P53" s="798" t="s">
        <v>82</v>
      </c>
      <c r="Q53" s="799"/>
      <c r="R53" s="800"/>
      <c r="S53" s="254" t="str">
        <f>IF(S52="","",VLOOKUP(S52,'1-2シフト記号表（勤務時間帯）'!$C$6:$K$35,9,FALSE))</f>
        <v/>
      </c>
      <c r="T53" s="255" t="str">
        <f>IF(T52="","",VLOOKUP(T52,'1-2シフト記号表（勤務時間帯）'!$C$6:$K$35,9,FALSE))</f>
        <v/>
      </c>
      <c r="U53" s="255" t="str">
        <f>IF(U52="","",VLOOKUP(U52,'1-2シフト記号表（勤務時間帯）'!$C$6:$K$35,9,FALSE))</f>
        <v/>
      </c>
      <c r="V53" s="255" t="str">
        <f>IF(V52="","",VLOOKUP(V52,'1-2シフト記号表（勤務時間帯）'!$C$6:$K$35,9,FALSE))</f>
        <v/>
      </c>
      <c r="W53" s="255" t="str">
        <f>IF(W52="","",VLOOKUP(W52,'1-2シフト記号表（勤務時間帯）'!$C$6:$K$35,9,FALSE))</f>
        <v/>
      </c>
      <c r="X53" s="255" t="str">
        <f>IF(X52="","",VLOOKUP(X52,'1-2シフト記号表（勤務時間帯）'!$C$6:$K$35,9,FALSE))</f>
        <v/>
      </c>
      <c r="Y53" s="256" t="str">
        <f>IF(Y52="","",VLOOKUP(Y52,'1-2シフト記号表（勤務時間帯）'!$C$6:$K$35,9,FALSE))</f>
        <v/>
      </c>
      <c r="Z53" s="254" t="str">
        <f>IF(Z52="","",VLOOKUP(Z52,'1-2シフト記号表（勤務時間帯）'!$C$6:$K$35,9,FALSE))</f>
        <v/>
      </c>
      <c r="AA53" s="255" t="str">
        <f>IF(AA52="","",VLOOKUP(AA52,'1-2シフト記号表（勤務時間帯）'!$C$6:$K$35,9,FALSE))</f>
        <v/>
      </c>
      <c r="AB53" s="255" t="str">
        <f>IF(AB52="","",VLOOKUP(AB52,'1-2シフト記号表（勤務時間帯）'!$C$6:$K$35,9,FALSE))</f>
        <v/>
      </c>
      <c r="AC53" s="255" t="str">
        <f>IF(AC52="","",VLOOKUP(AC52,'1-2シフト記号表（勤務時間帯）'!$C$6:$K$35,9,FALSE))</f>
        <v/>
      </c>
      <c r="AD53" s="255" t="str">
        <f>IF(AD52="","",VLOOKUP(AD52,'1-2シフト記号表（勤務時間帯）'!$C$6:$K$35,9,FALSE))</f>
        <v/>
      </c>
      <c r="AE53" s="255" t="str">
        <f>IF(AE52="","",VLOOKUP(AE52,'1-2シフト記号表（勤務時間帯）'!$C$6:$K$35,9,FALSE))</f>
        <v/>
      </c>
      <c r="AF53" s="256" t="str">
        <f>IF(AF52="","",VLOOKUP(AF52,'1-2シフト記号表（勤務時間帯）'!$C$6:$K$35,9,FALSE))</f>
        <v/>
      </c>
      <c r="AG53" s="254" t="str">
        <f>IF(AG52="","",VLOOKUP(AG52,'1-2シフト記号表（勤務時間帯）'!$C$6:$K$35,9,FALSE))</f>
        <v/>
      </c>
      <c r="AH53" s="255" t="str">
        <f>IF(AH52="","",VLOOKUP(AH52,'1-2シフト記号表（勤務時間帯）'!$C$6:$K$35,9,FALSE))</f>
        <v/>
      </c>
      <c r="AI53" s="255" t="str">
        <f>IF(AI52="","",VLOOKUP(AI52,'1-2シフト記号表（勤務時間帯）'!$C$6:$K$35,9,FALSE))</f>
        <v/>
      </c>
      <c r="AJ53" s="255" t="str">
        <f>IF(AJ52="","",VLOOKUP(AJ52,'1-2シフト記号表（勤務時間帯）'!$C$6:$K$35,9,FALSE))</f>
        <v/>
      </c>
      <c r="AK53" s="255" t="str">
        <f>IF(AK52="","",VLOOKUP(AK52,'1-2シフト記号表（勤務時間帯）'!$C$6:$K$35,9,FALSE))</f>
        <v/>
      </c>
      <c r="AL53" s="255" t="str">
        <f>IF(AL52="","",VLOOKUP(AL52,'1-2シフト記号表（勤務時間帯）'!$C$6:$K$35,9,FALSE))</f>
        <v/>
      </c>
      <c r="AM53" s="256" t="str">
        <f>IF(AM52="","",VLOOKUP(AM52,'1-2シフト記号表（勤務時間帯）'!$C$6:$K$35,9,FALSE))</f>
        <v/>
      </c>
      <c r="AN53" s="254" t="str">
        <f>IF(AN52="","",VLOOKUP(AN52,'1-2シフト記号表（勤務時間帯）'!$C$6:$K$35,9,FALSE))</f>
        <v/>
      </c>
      <c r="AO53" s="255" t="str">
        <f>IF(AO52="","",VLOOKUP(AO52,'1-2シフト記号表（勤務時間帯）'!$C$6:$K$35,9,FALSE))</f>
        <v/>
      </c>
      <c r="AP53" s="255" t="str">
        <f>IF(AP52="","",VLOOKUP(AP52,'1-2シフト記号表（勤務時間帯）'!$C$6:$K$35,9,FALSE))</f>
        <v/>
      </c>
      <c r="AQ53" s="255" t="str">
        <f>IF(AQ52="","",VLOOKUP(AQ52,'1-2シフト記号表（勤務時間帯）'!$C$6:$K$35,9,FALSE))</f>
        <v/>
      </c>
      <c r="AR53" s="255" t="str">
        <f>IF(AR52="","",VLOOKUP(AR52,'1-2シフト記号表（勤務時間帯）'!$C$6:$K$35,9,FALSE))</f>
        <v/>
      </c>
      <c r="AS53" s="255" t="str">
        <f>IF(AS52="","",VLOOKUP(AS52,'1-2シフト記号表（勤務時間帯）'!$C$6:$K$35,9,FALSE))</f>
        <v/>
      </c>
      <c r="AT53" s="256" t="str">
        <f>IF(AT52="","",VLOOKUP(AT52,'1-2シフト記号表（勤務時間帯）'!$C$6:$K$35,9,FALSE))</f>
        <v/>
      </c>
      <c r="AU53" s="254" t="str">
        <f>IF(AU52="","",VLOOKUP(AU52,'1-2シフト記号表（勤務時間帯）'!$C$6:$K$35,9,FALSE))</f>
        <v/>
      </c>
      <c r="AV53" s="255" t="str">
        <f>IF(AV52="","",VLOOKUP(AV52,'1-2シフト記号表（勤務時間帯）'!$C$6:$K$35,9,FALSE))</f>
        <v/>
      </c>
      <c r="AW53" s="255" t="str">
        <f>IF(AW52="","",VLOOKUP(AW52,'1-2シフト記号表（勤務時間帯）'!$C$6:$K$35,9,FALSE))</f>
        <v/>
      </c>
      <c r="AX53" s="801">
        <f>IF($BB$3="４週",SUM(S53:AT53),IF($BB$3="暦月",SUM(S53:AW53),""))</f>
        <v>0</v>
      </c>
      <c r="AY53" s="802"/>
      <c r="AZ53" s="803">
        <f>IF($BB$3="４週",AX53/4,IF($BB$3="暦月",'1-1勤務表'!AX53/('1-1勤務表'!$BB$8/7),""))</f>
        <v>0</v>
      </c>
      <c r="BA53" s="804"/>
      <c r="BB53" s="792"/>
      <c r="BC53" s="793"/>
      <c r="BD53" s="793"/>
      <c r="BE53" s="793"/>
      <c r="BF53" s="794"/>
    </row>
    <row r="54" spans="2:58" ht="20.25" customHeight="1" x14ac:dyDescent="0.2">
      <c r="B54" s="731"/>
      <c r="C54" s="840"/>
      <c r="D54" s="841"/>
      <c r="E54" s="842"/>
      <c r="F54" s="253">
        <f>C52</f>
        <v>0</v>
      </c>
      <c r="G54" s="816"/>
      <c r="H54" s="746"/>
      <c r="I54" s="747"/>
      <c r="J54" s="747"/>
      <c r="K54" s="748"/>
      <c r="L54" s="821"/>
      <c r="M54" s="822"/>
      <c r="N54" s="822"/>
      <c r="O54" s="823"/>
      <c r="P54" s="805" t="s">
        <v>83</v>
      </c>
      <c r="Q54" s="806"/>
      <c r="R54" s="807"/>
      <c r="S54" s="258" t="str">
        <f>IF(S52="","",VLOOKUP(S52,'1-2シフト記号表（勤務時間帯）'!$C$6:$U$35,19,FALSE))</f>
        <v/>
      </c>
      <c r="T54" s="259" t="str">
        <f>IF(T52="","",VLOOKUP(T52,'1-2シフト記号表（勤務時間帯）'!$C$6:$U$35,19,FALSE))</f>
        <v/>
      </c>
      <c r="U54" s="259" t="str">
        <f>IF(U52="","",VLOOKUP(U52,'1-2シフト記号表（勤務時間帯）'!$C$6:$U$35,19,FALSE))</f>
        <v/>
      </c>
      <c r="V54" s="259" t="str">
        <f>IF(V52="","",VLOOKUP(V52,'1-2シフト記号表（勤務時間帯）'!$C$6:$U$35,19,FALSE))</f>
        <v/>
      </c>
      <c r="W54" s="259" t="str">
        <f>IF(W52="","",VLOOKUP(W52,'1-2シフト記号表（勤務時間帯）'!$C$6:$U$35,19,FALSE))</f>
        <v/>
      </c>
      <c r="X54" s="259" t="str">
        <f>IF(X52="","",VLOOKUP(X52,'1-2シフト記号表（勤務時間帯）'!$C$6:$U$35,19,FALSE))</f>
        <v/>
      </c>
      <c r="Y54" s="260" t="str">
        <f>IF(Y52="","",VLOOKUP(Y52,'1-2シフト記号表（勤務時間帯）'!$C$6:$U$35,19,FALSE))</f>
        <v/>
      </c>
      <c r="Z54" s="258" t="str">
        <f>IF(Z52="","",VLOOKUP(Z52,'1-2シフト記号表（勤務時間帯）'!$C$6:$U$35,19,FALSE))</f>
        <v/>
      </c>
      <c r="AA54" s="259" t="str">
        <f>IF(AA52="","",VLOOKUP(AA52,'1-2シフト記号表（勤務時間帯）'!$C$6:$U$35,19,FALSE))</f>
        <v/>
      </c>
      <c r="AB54" s="259" t="str">
        <f>IF(AB52="","",VLOOKUP(AB52,'1-2シフト記号表（勤務時間帯）'!$C$6:$U$35,19,FALSE))</f>
        <v/>
      </c>
      <c r="AC54" s="259" t="str">
        <f>IF(AC52="","",VLOOKUP(AC52,'1-2シフト記号表（勤務時間帯）'!$C$6:$U$35,19,FALSE))</f>
        <v/>
      </c>
      <c r="AD54" s="259" t="str">
        <f>IF(AD52="","",VLOOKUP(AD52,'1-2シフト記号表（勤務時間帯）'!$C$6:$U$35,19,FALSE))</f>
        <v/>
      </c>
      <c r="AE54" s="259" t="str">
        <f>IF(AE52="","",VLOOKUP(AE52,'1-2シフト記号表（勤務時間帯）'!$C$6:$U$35,19,FALSE))</f>
        <v/>
      </c>
      <c r="AF54" s="260" t="str">
        <f>IF(AF52="","",VLOOKUP(AF52,'1-2シフト記号表（勤務時間帯）'!$C$6:$U$35,19,FALSE))</f>
        <v/>
      </c>
      <c r="AG54" s="258" t="str">
        <f>IF(AG52="","",VLOOKUP(AG52,'1-2シフト記号表（勤務時間帯）'!$C$6:$U$35,19,FALSE))</f>
        <v/>
      </c>
      <c r="AH54" s="259" t="str">
        <f>IF(AH52="","",VLOOKUP(AH52,'1-2シフト記号表（勤務時間帯）'!$C$6:$U$35,19,FALSE))</f>
        <v/>
      </c>
      <c r="AI54" s="259" t="str">
        <f>IF(AI52="","",VLOOKUP(AI52,'1-2シフト記号表（勤務時間帯）'!$C$6:$U$35,19,FALSE))</f>
        <v/>
      </c>
      <c r="AJ54" s="259" t="str">
        <f>IF(AJ52="","",VLOOKUP(AJ52,'1-2シフト記号表（勤務時間帯）'!$C$6:$U$35,19,FALSE))</f>
        <v/>
      </c>
      <c r="AK54" s="259" t="str">
        <f>IF(AK52="","",VLOOKUP(AK52,'1-2シフト記号表（勤務時間帯）'!$C$6:$U$35,19,FALSE))</f>
        <v/>
      </c>
      <c r="AL54" s="259" t="str">
        <f>IF(AL52="","",VLOOKUP(AL52,'1-2シフト記号表（勤務時間帯）'!$C$6:$U$35,19,FALSE))</f>
        <v/>
      </c>
      <c r="AM54" s="260" t="str">
        <f>IF(AM52="","",VLOOKUP(AM52,'1-2シフト記号表（勤務時間帯）'!$C$6:$U$35,19,FALSE))</f>
        <v/>
      </c>
      <c r="AN54" s="258" t="str">
        <f>IF(AN52="","",VLOOKUP(AN52,'1-2シフト記号表（勤務時間帯）'!$C$6:$U$35,19,FALSE))</f>
        <v/>
      </c>
      <c r="AO54" s="259" t="str">
        <f>IF(AO52="","",VLOOKUP(AO52,'1-2シフト記号表（勤務時間帯）'!$C$6:$U$35,19,FALSE))</f>
        <v/>
      </c>
      <c r="AP54" s="259" t="str">
        <f>IF(AP52="","",VLOOKUP(AP52,'1-2シフト記号表（勤務時間帯）'!$C$6:$U$35,19,FALSE))</f>
        <v/>
      </c>
      <c r="AQ54" s="259" t="str">
        <f>IF(AQ52="","",VLOOKUP(AQ52,'1-2シフト記号表（勤務時間帯）'!$C$6:$U$35,19,FALSE))</f>
        <v/>
      </c>
      <c r="AR54" s="259" t="str">
        <f>IF(AR52="","",VLOOKUP(AR52,'1-2シフト記号表（勤務時間帯）'!$C$6:$U$35,19,FALSE))</f>
        <v/>
      </c>
      <c r="AS54" s="259" t="str">
        <f>IF(AS52="","",VLOOKUP(AS52,'1-2シフト記号表（勤務時間帯）'!$C$6:$U$35,19,FALSE))</f>
        <v/>
      </c>
      <c r="AT54" s="260" t="str">
        <f>IF(AT52="","",VLOOKUP(AT52,'1-2シフト記号表（勤務時間帯）'!$C$6:$U$35,19,FALSE))</f>
        <v/>
      </c>
      <c r="AU54" s="258" t="str">
        <f>IF(AU52="","",VLOOKUP(AU52,'1-2シフト記号表（勤務時間帯）'!$C$6:$U$35,19,FALSE))</f>
        <v/>
      </c>
      <c r="AV54" s="259" t="str">
        <f>IF(AV52="","",VLOOKUP(AV52,'1-2シフト記号表（勤務時間帯）'!$C$6:$U$35,19,FALSE))</f>
        <v/>
      </c>
      <c r="AW54" s="259" t="str">
        <f>IF(AW52="","",VLOOKUP(AW52,'1-2シフト記号表（勤務時間帯）'!$C$6:$U$35,19,FALSE))</f>
        <v/>
      </c>
      <c r="AX54" s="808">
        <f>IF($BB$3="４週",SUM(S54:AT54),IF($BB$3="暦月",SUM(S54:AW54),""))</f>
        <v>0</v>
      </c>
      <c r="AY54" s="809"/>
      <c r="AZ54" s="810">
        <f>IF($BB$3="４週",AX54/4,IF($BB$3="暦月",'1-1勤務表'!AX54/('1-1勤務表'!$BB$8/7),""))</f>
        <v>0</v>
      </c>
      <c r="BA54" s="811"/>
      <c r="BB54" s="795"/>
      <c r="BC54" s="796"/>
      <c r="BD54" s="796"/>
      <c r="BE54" s="796"/>
      <c r="BF54" s="797"/>
    </row>
    <row r="55" spans="2:58" ht="20.25" customHeight="1" x14ac:dyDescent="0.2">
      <c r="B55" s="731">
        <f>B52+1</f>
        <v>12</v>
      </c>
      <c r="C55" s="834"/>
      <c r="D55" s="835"/>
      <c r="E55" s="836"/>
      <c r="F55" s="261"/>
      <c r="G55" s="815"/>
      <c r="H55" s="817"/>
      <c r="I55" s="747"/>
      <c r="J55" s="747"/>
      <c r="K55" s="748"/>
      <c r="L55" s="818"/>
      <c r="M55" s="819"/>
      <c r="N55" s="819"/>
      <c r="O55" s="820"/>
      <c r="P55" s="824" t="s">
        <v>81</v>
      </c>
      <c r="Q55" s="825"/>
      <c r="R55" s="826"/>
      <c r="S55" s="250"/>
      <c r="T55" s="251"/>
      <c r="U55" s="251"/>
      <c r="V55" s="251"/>
      <c r="W55" s="251"/>
      <c r="X55" s="251"/>
      <c r="Y55" s="252"/>
      <c r="Z55" s="250"/>
      <c r="AA55" s="251"/>
      <c r="AB55" s="251"/>
      <c r="AC55" s="251"/>
      <c r="AD55" s="251"/>
      <c r="AE55" s="251"/>
      <c r="AF55" s="252"/>
      <c r="AG55" s="250"/>
      <c r="AH55" s="251"/>
      <c r="AI55" s="251"/>
      <c r="AJ55" s="251"/>
      <c r="AK55" s="251"/>
      <c r="AL55" s="251"/>
      <c r="AM55" s="252"/>
      <c r="AN55" s="250"/>
      <c r="AO55" s="251"/>
      <c r="AP55" s="251"/>
      <c r="AQ55" s="251"/>
      <c r="AR55" s="251"/>
      <c r="AS55" s="251"/>
      <c r="AT55" s="252"/>
      <c r="AU55" s="250"/>
      <c r="AV55" s="251"/>
      <c r="AW55" s="251"/>
      <c r="AX55" s="827"/>
      <c r="AY55" s="828"/>
      <c r="AZ55" s="829"/>
      <c r="BA55" s="830"/>
      <c r="BB55" s="857"/>
      <c r="BC55" s="819"/>
      <c r="BD55" s="819"/>
      <c r="BE55" s="819"/>
      <c r="BF55" s="820"/>
    </row>
    <row r="56" spans="2:58" ht="20.25" customHeight="1" x14ac:dyDescent="0.2">
      <c r="B56" s="731"/>
      <c r="C56" s="837"/>
      <c r="D56" s="838"/>
      <c r="E56" s="839"/>
      <c r="F56" s="253"/>
      <c r="G56" s="742"/>
      <c r="H56" s="746"/>
      <c r="I56" s="747"/>
      <c r="J56" s="747"/>
      <c r="K56" s="748"/>
      <c r="L56" s="752"/>
      <c r="M56" s="753"/>
      <c r="N56" s="753"/>
      <c r="O56" s="754"/>
      <c r="P56" s="798" t="s">
        <v>82</v>
      </c>
      <c r="Q56" s="799"/>
      <c r="R56" s="800"/>
      <c r="S56" s="254" t="str">
        <f>IF(S55="","",VLOOKUP(S55,'1-2シフト記号表（勤務時間帯）'!$C$6:$K$35,9,FALSE))</f>
        <v/>
      </c>
      <c r="T56" s="255" t="str">
        <f>IF(T55="","",VLOOKUP(T55,'1-2シフト記号表（勤務時間帯）'!$C$6:$K$35,9,FALSE))</f>
        <v/>
      </c>
      <c r="U56" s="255" t="str">
        <f>IF(U55="","",VLOOKUP(U55,'1-2シフト記号表（勤務時間帯）'!$C$6:$K$35,9,FALSE))</f>
        <v/>
      </c>
      <c r="V56" s="255" t="str">
        <f>IF(V55="","",VLOOKUP(V55,'1-2シフト記号表（勤務時間帯）'!$C$6:$K$35,9,FALSE))</f>
        <v/>
      </c>
      <c r="W56" s="255" t="str">
        <f>IF(W55="","",VLOOKUP(W55,'1-2シフト記号表（勤務時間帯）'!$C$6:$K$35,9,FALSE))</f>
        <v/>
      </c>
      <c r="X56" s="255" t="str">
        <f>IF(X55="","",VLOOKUP(X55,'1-2シフト記号表（勤務時間帯）'!$C$6:$K$35,9,FALSE))</f>
        <v/>
      </c>
      <c r="Y56" s="256" t="str">
        <f>IF(Y55="","",VLOOKUP(Y55,'1-2シフト記号表（勤務時間帯）'!$C$6:$K$35,9,FALSE))</f>
        <v/>
      </c>
      <c r="Z56" s="254" t="str">
        <f>IF(Z55="","",VLOOKUP(Z55,'1-2シフト記号表（勤務時間帯）'!$C$6:$K$35,9,FALSE))</f>
        <v/>
      </c>
      <c r="AA56" s="255" t="str">
        <f>IF(AA55="","",VLOOKUP(AA55,'1-2シフト記号表（勤務時間帯）'!$C$6:$K$35,9,FALSE))</f>
        <v/>
      </c>
      <c r="AB56" s="255" t="str">
        <f>IF(AB55="","",VLOOKUP(AB55,'1-2シフト記号表（勤務時間帯）'!$C$6:$K$35,9,FALSE))</f>
        <v/>
      </c>
      <c r="AC56" s="255" t="str">
        <f>IF(AC55="","",VLOOKUP(AC55,'1-2シフト記号表（勤務時間帯）'!$C$6:$K$35,9,FALSE))</f>
        <v/>
      </c>
      <c r="AD56" s="255" t="str">
        <f>IF(AD55="","",VLOOKUP(AD55,'1-2シフト記号表（勤務時間帯）'!$C$6:$K$35,9,FALSE))</f>
        <v/>
      </c>
      <c r="AE56" s="255" t="str">
        <f>IF(AE55="","",VLOOKUP(AE55,'1-2シフト記号表（勤務時間帯）'!$C$6:$K$35,9,FALSE))</f>
        <v/>
      </c>
      <c r="AF56" s="256" t="str">
        <f>IF(AF55="","",VLOOKUP(AF55,'1-2シフト記号表（勤務時間帯）'!$C$6:$K$35,9,FALSE))</f>
        <v/>
      </c>
      <c r="AG56" s="254" t="str">
        <f>IF(AG55="","",VLOOKUP(AG55,'1-2シフト記号表（勤務時間帯）'!$C$6:$K$35,9,FALSE))</f>
        <v/>
      </c>
      <c r="AH56" s="255" t="str">
        <f>IF(AH55="","",VLOOKUP(AH55,'1-2シフト記号表（勤務時間帯）'!$C$6:$K$35,9,FALSE))</f>
        <v/>
      </c>
      <c r="AI56" s="255" t="str">
        <f>IF(AI55="","",VLOOKUP(AI55,'1-2シフト記号表（勤務時間帯）'!$C$6:$K$35,9,FALSE))</f>
        <v/>
      </c>
      <c r="AJ56" s="255" t="str">
        <f>IF(AJ55="","",VLOOKUP(AJ55,'1-2シフト記号表（勤務時間帯）'!$C$6:$K$35,9,FALSE))</f>
        <v/>
      </c>
      <c r="AK56" s="255" t="str">
        <f>IF(AK55="","",VLOOKUP(AK55,'1-2シフト記号表（勤務時間帯）'!$C$6:$K$35,9,FALSE))</f>
        <v/>
      </c>
      <c r="AL56" s="255" t="str">
        <f>IF(AL55="","",VLOOKUP(AL55,'1-2シフト記号表（勤務時間帯）'!$C$6:$K$35,9,FALSE))</f>
        <v/>
      </c>
      <c r="AM56" s="256" t="str">
        <f>IF(AM55="","",VLOOKUP(AM55,'1-2シフト記号表（勤務時間帯）'!$C$6:$K$35,9,FALSE))</f>
        <v/>
      </c>
      <c r="AN56" s="254" t="str">
        <f>IF(AN55="","",VLOOKUP(AN55,'1-2シフト記号表（勤務時間帯）'!$C$6:$K$35,9,FALSE))</f>
        <v/>
      </c>
      <c r="AO56" s="255" t="str">
        <f>IF(AO55="","",VLOOKUP(AO55,'1-2シフト記号表（勤務時間帯）'!$C$6:$K$35,9,FALSE))</f>
        <v/>
      </c>
      <c r="AP56" s="255" t="str">
        <f>IF(AP55="","",VLOOKUP(AP55,'1-2シフト記号表（勤務時間帯）'!$C$6:$K$35,9,FALSE))</f>
        <v/>
      </c>
      <c r="AQ56" s="255" t="str">
        <f>IF(AQ55="","",VLOOKUP(AQ55,'1-2シフト記号表（勤務時間帯）'!$C$6:$K$35,9,FALSE))</f>
        <v/>
      </c>
      <c r="AR56" s="255" t="str">
        <f>IF(AR55="","",VLOOKUP(AR55,'1-2シフト記号表（勤務時間帯）'!$C$6:$K$35,9,FALSE))</f>
        <v/>
      </c>
      <c r="AS56" s="255" t="str">
        <f>IF(AS55="","",VLOOKUP(AS55,'1-2シフト記号表（勤務時間帯）'!$C$6:$K$35,9,FALSE))</f>
        <v/>
      </c>
      <c r="AT56" s="256" t="str">
        <f>IF(AT55="","",VLOOKUP(AT55,'1-2シフト記号表（勤務時間帯）'!$C$6:$K$35,9,FALSE))</f>
        <v/>
      </c>
      <c r="AU56" s="254" t="str">
        <f>IF(AU55="","",VLOOKUP(AU55,'1-2シフト記号表（勤務時間帯）'!$C$6:$K$35,9,FALSE))</f>
        <v/>
      </c>
      <c r="AV56" s="255" t="str">
        <f>IF(AV55="","",VLOOKUP(AV55,'1-2シフト記号表（勤務時間帯）'!$C$6:$K$35,9,FALSE))</f>
        <v/>
      </c>
      <c r="AW56" s="255" t="str">
        <f>IF(AW55="","",VLOOKUP(AW55,'1-2シフト記号表（勤務時間帯）'!$C$6:$K$35,9,FALSE))</f>
        <v/>
      </c>
      <c r="AX56" s="801">
        <f>IF($BB$3="４週",SUM(S56:AT56),IF($BB$3="暦月",SUM(S56:AW56),""))</f>
        <v>0</v>
      </c>
      <c r="AY56" s="802"/>
      <c r="AZ56" s="803">
        <f>IF($BB$3="４週",AX56/4,IF($BB$3="暦月",'1-1勤務表'!AX56/('1-1勤務表'!$BB$8/7),""))</f>
        <v>0</v>
      </c>
      <c r="BA56" s="804"/>
      <c r="BB56" s="858"/>
      <c r="BC56" s="753"/>
      <c r="BD56" s="753"/>
      <c r="BE56" s="753"/>
      <c r="BF56" s="754"/>
    </row>
    <row r="57" spans="2:58" ht="20.25" customHeight="1" x14ac:dyDescent="0.2">
      <c r="B57" s="731"/>
      <c r="C57" s="840"/>
      <c r="D57" s="841"/>
      <c r="E57" s="842"/>
      <c r="F57" s="253">
        <f>C55</f>
        <v>0</v>
      </c>
      <c r="G57" s="816"/>
      <c r="H57" s="746"/>
      <c r="I57" s="747"/>
      <c r="J57" s="747"/>
      <c r="K57" s="748"/>
      <c r="L57" s="821"/>
      <c r="M57" s="822"/>
      <c r="N57" s="822"/>
      <c r="O57" s="823"/>
      <c r="P57" s="805" t="s">
        <v>83</v>
      </c>
      <c r="Q57" s="806"/>
      <c r="R57" s="807"/>
      <c r="S57" s="258" t="str">
        <f>IF(S55="","",VLOOKUP(S55,'1-2シフト記号表（勤務時間帯）'!$C$6:$U$35,19,FALSE))</f>
        <v/>
      </c>
      <c r="T57" s="259" t="str">
        <f>IF(T55="","",VLOOKUP(T55,'1-2シフト記号表（勤務時間帯）'!$C$6:$U$35,19,FALSE))</f>
        <v/>
      </c>
      <c r="U57" s="259" t="str">
        <f>IF(U55="","",VLOOKUP(U55,'1-2シフト記号表（勤務時間帯）'!$C$6:$U$35,19,FALSE))</f>
        <v/>
      </c>
      <c r="V57" s="259" t="str">
        <f>IF(V55="","",VLOOKUP(V55,'1-2シフト記号表（勤務時間帯）'!$C$6:$U$35,19,FALSE))</f>
        <v/>
      </c>
      <c r="W57" s="259" t="str">
        <f>IF(W55="","",VLOOKUP(W55,'1-2シフト記号表（勤務時間帯）'!$C$6:$U$35,19,FALSE))</f>
        <v/>
      </c>
      <c r="X57" s="259" t="str">
        <f>IF(X55="","",VLOOKUP(X55,'1-2シフト記号表（勤務時間帯）'!$C$6:$U$35,19,FALSE))</f>
        <v/>
      </c>
      <c r="Y57" s="260" t="str">
        <f>IF(Y55="","",VLOOKUP(Y55,'1-2シフト記号表（勤務時間帯）'!$C$6:$U$35,19,FALSE))</f>
        <v/>
      </c>
      <c r="Z57" s="258" t="str">
        <f>IF(Z55="","",VLOOKUP(Z55,'1-2シフト記号表（勤務時間帯）'!$C$6:$U$35,19,FALSE))</f>
        <v/>
      </c>
      <c r="AA57" s="259" t="str">
        <f>IF(AA55="","",VLOOKUP(AA55,'1-2シフト記号表（勤務時間帯）'!$C$6:$U$35,19,FALSE))</f>
        <v/>
      </c>
      <c r="AB57" s="259" t="str">
        <f>IF(AB55="","",VLOOKUP(AB55,'1-2シフト記号表（勤務時間帯）'!$C$6:$U$35,19,FALSE))</f>
        <v/>
      </c>
      <c r="AC57" s="259" t="str">
        <f>IF(AC55="","",VLOOKUP(AC55,'1-2シフト記号表（勤務時間帯）'!$C$6:$U$35,19,FALSE))</f>
        <v/>
      </c>
      <c r="AD57" s="259" t="str">
        <f>IF(AD55="","",VLOOKUP(AD55,'1-2シフト記号表（勤務時間帯）'!$C$6:$U$35,19,FALSE))</f>
        <v/>
      </c>
      <c r="AE57" s="259" t="str">
        <f>IF(AE55="","",VLOOKUP(AE55,'1-2シフト記号表（勤務時間帯）'!$C$6:$U$35,19,FALSE))</f>
        <v/>
      </c>
      <c r="AF57" s="260" t="str">
        <f>IF(AF55="","",VLOOKUP(AF55,'1-2シフト記号表（勤務時間帯）'!$C$6:$U$35,19,FALSE))</f>
        <v/>
      </c>
      <c r="AG57" s="258" t="str">
        <f>IF(AG55="","",VLOOKUP(AG55,'1-2シフト記号表（勤務時間帯）'!$C$6:$U$35,19,FALSE))</f>
        <v/>
      </c>
      <c r="AH57" s="259" t="str">
        <f>IF(AH55="","",VLOOKUP(AH55,'1-2シフト記号表（勤務時間帯）'!$C$6:$U$35,19,FALSE))</f>
        <v/>
      </c>
      <c r="AI57" s="259" t="str">
        <f>IF(AI55="","",VLOOKUP(AI55,'1-2シフト記号表（勤務時間帯）'!$C$6:$U$35,19,FALSE))</f>
        <v/>
      </c>
      <c r="AJ57" s="259" t="str">
        <f>IF(AJ55="","",VLOOKUP(AJ55,'1-2シフト記号表（勤務時間帯）'!$C$6:$U$35,19,FALSE))</f>
        <v/>
      </c>
      <c r="AK57" s="259" t="str">
        <f>IF(AK55="","",VLOOKUP(AK55,'1-2シフト記号表（勤務時間帯）'!$C$6:$U$35,19,FALSE))</f>
        <v/>
      </c>
      <c r="AL57" s="259" t="str">
        <f>IF(AL55="","",VLOOKUP(AL55,'1-2シフト記号表（勤務時間帯）'!$C$6:$U$35,19,FALSE))</f>
        <v/>
      </c>
      <c r="AM57" s="260" t="str">
        <f>IF(AM55="","",VLOOKUP(AM55,'1-2シフト記号表（勤務時間帯）'!$C$6:$U$35,19,FALSE))</f>
        <v/>
      </c>
      <c r="AN57" s="258" t="str">
        <f>IF(AN55="","",VLOOKUP(AN55,'1-2シフト記号表（勤務時間帯）'!$C$6:$U$35,19,FALSE))</f>
        <v/>
      </c>
      <c r="AO57" s="259" t="str">
        <f>IF(AO55="","",VLOOKUP(AO55,'1-2シフト記号表（勤務時間帯）'!$C$6:$U$35,19,FALSE))</f>
        <v/>
      </c>
      <c r="AP57" s="259" t="str">
        <f>IF(AP55="","",VLOOKUP(AP55,'1-2シフト記号表（勤務時間帯）'!$C$6:$U$35,19,FALSE))</f>
        <v/>
      </c>
      <c r="AQ57" s="259" t="str">
        <f>IF(AQ55="","",VLOOKUP(AQ55,'1-2シフト記号表（勤務時間帯）'!$C$6:$U$35,19,FALSE))</f>
        <v/>
      </c>
      <c r="AR57" s="259" t="str">
        <f>IF(AR55="","",VLOOKUP(AR55,'1-2シフト記号表（勤務時間帯）'!$C$6:$U$35,19,FALSE))</f>
        <v/>
      </c>
      <c r="AS57" s="259" t="str">
        <f>IF(AS55="","",VLOOKUP(AS55,'1-2シフト記号表（勤務時間帯）'!$C$6:$U$35,19,FALSE))</f>
        <v/>
      </c>
      <c r="AT57" s="260" t="str">
        <f>IF(AT55="","",VLOOKUP(AT55,'1-2シフト記号表（勤務時間帯）'!$C$6:$U$35,19,FALSE))</f>
        <v/>
      </c>
      <c r="AU57" s="258" t="str">
        <f>IF(AU55="","",VLOOKUP(AU55,'1-2シフト記号表（勤務時間帯）'!$C$6:$U$35,19,FALSE))</f>
        <v/>
      </c>
      <c r="AV57" s="259" t="str">
        <f>IF(AV55="","",VLOOKUP(AV55,'1-2シフト記号表（勤務時間帯）'!$C$6:$U$35,19,FALSE))</f>
        <v/>
      </c>
      <c r="AW57" s="259" t="str">
        <f>IF(AW55="","",VLOOKUP(AW55,'1-2シフト記号表（勤務時間帯）'!$C$6:$U$35,19,FALSE))</f>
        <v/>
      </c>
      <c r="AX57" s="808">
        <f>IF($BB$3="４週",SUM(S57:AT57),IF($BB$3="暦月",SUM(S57:AW57),""))</f>
        <v>0</v>
      </c>
      <c r="AY57" s="809"/>
      <c r="AZ57" s="810">
        <f>IF($BB$3="４週",AX57/4,IF($BB$3="暦月",'1-1勤務表'!AX57/('1-1勤務表'!$BB$8/7),""))</f>
        <v>0</v>
      </c>
      <c r="BA57" s="811"/>
      <c r="BB57" s="859"/>
      <c r="BC57" s="822"/>
      <c r="BD57" s="822"/>
      <c r="BE57" s="822"/>
      <c r="BF57" s="823"/>
    </row>
    <row r="58" spans="2:58" ht="20.25" customHeight="1" x14ac:dyDescent="0.2">
      <c r="B58" s="731">
        <f>B55+1</f>
        <v>13</v>
      </c>
      <c r="C58" s="834"/>
      <c r="D58" s="835"/>
      <c r="E58" s="836"/>
      <c r="F58" s="261"/>
      <c r="G58" s="815"/>
      <c r="H58" s="817"/>
      <c r="I58" s="747"/>
      <c r="J58" s="747"/>
      <c r="K58" s="748"/>
      <c r="L58" s="818"/>
      <c r="M58" s="819"/>
      <c r="N58" s="819"/>
      <c r="O58" s="820"/>
      <c r="P58" s="824" t="s">
        <v>81</v>
      </c>
      <c r="Q58" s="825"/>
      <c r="R58" s="826"/>
      <c r="S58" s="250"/>
      <c r="T58" s="251"/>
      <c r="U58" s="251"/>
      <c r="V58" s="251"/>
      <c r="W58" s="251"/>
      <c r="X58" s="251"/>
      <c r="Y58" s="252"/>
      <c r="Z58" s="250"/>
      <c r="AA58" s="251"/>
      <c r="AB58" s="251"/>
      <c r="AC58" s="251"/>
      <c r="AD58" s="251"/>
      <c r="AE58" s="251"/>
      <c r="AF58" s="252"/>
      <c r="AG58" s="250"/>
      <c r="AH58" s="251"/>
      <c r="AI58" s="251"/>
      <c r="AJ58" s="251"/>
      <c r="AK58" s="251"/>
      <c r="AL58" s="251"/>
      <c r="AM58" s="252"/>
      <c r="AN58" s="250"/>
      <c r="AO58" s="251"/>
      <c r="AP58" s="251"/>
      <c r="AQ58" s="251"/>
      <c r="AR58" s="251"/>
      <c r="AS58" s="251"/>
      <c r="AT58" s="252"/>
      <c r="AU58" s="250"/>
      <c r="AV58" s="251"/>
      <c r="AW58" s="251"/>
      <c r="AX58" s="827"/>
      <c r="AY58" s="828"/>
      <c r="AZ58" s="829"/>
      <c r="BA58" s="830"/>
      <c r="BB58" s="857"/>
      <c r="BC58" s="819"/>
      <c r="BD58" s="819"/>
      <c r="BE58" s="819"/>
      <c r="BF58" s="820"/>
    </row>
    <row r="59" spans="2:58" ht="20.25" customHeight="1" x14ac:dyDescent="0.2">
      <c r="B59" s="731"/>
      <c r="C59" s="837"/>
      <c r="D59" s="838"/>
      <c r="E59" s="839"/>
      <c r="F59" s="253"/>
      <c r="G59" s="742"/>
      <c r="H59" s="746"/>
      <c r="I59" s="747"/>
      <c r="J59" s="747"/>
      <c r="K59" s="748"/>
      <c r="L59" s="752"/>
      <c r="M59" s="753"/>
      <c r="N59" s="753"/>
      <c r="O59" s="754"/>
      <c r="P59" s="798" t="s">
        <v>82</v>
      </c>
      <c r="Q59" s="799"/>
      <c r="R59" s="800"/>
      <c r="S59" s="254" t="str">
        <f>IF(S58="","",VLOOKUP(S58,'1-2シフト記号表（勤務時間帯）'!$C$6:$K$35,9,FALSE))</f>
        <v/>
      </c>
      <c r="T59" s="255" t="str">
        <f>IF(T58="","",VLOOKUP(T58,'1-2シフト記号表（勤務時間帯）'!$C$6:$K$35,9,FALSE))</f>
        <v/>
      </c>
      <c r="U59" s="255" t="str">
        <f>IF(U58="","",VLOOKUP(U58,'1-2シフト記号表（勤務時間帯）'!$C$6:$K$35,9,FALSE))</f>
        <v/>
      </c>
      <c r="V59" s="255" t="str">
        <f>IF(V58="","",VLOOKUP(V58,'1-2シフト記号表（勤務時間帯）'!$C$6:$K$35,9,FALSE))</f>
        <v/>
      </c>
      <c r="W59" s="255" t="str">
        <f>IF(W58="","",VLOOKUP(W58,'1-2シフト記号表（勤務時間帯）'!$C$6:$K$35,9,FALSE))</f>
        <v/>
      </c>
      <c r="X59" s="255" t="str">
        <f>IF(X58="","",VLOOKUP(X58,'1-2シフト記号表（勤務時間帯）'!$C$6:$K$35,9,FALSE))</f>
        <v/>
      </c>
      <c r="Y59" s="256" t="str">
        <f>IF(Y58="","",VLOOKUP(Y58,'1-2シフト記号表（勤務時間帯）'!$C$6:$K$35,9,FALSE))</f>
        <v/>
      </c>
      <c r="Z59" s="254" t="str">
        <f>IF(Z58="","",VLOOKUP(Z58,'1-2シフト記号表（勤務時間帯）'!$C$6:$K$35,9,FALSE))</f>
        <v/>
      </c>
      <c r="AA59" s="255" t="str">
        <f>IF(AA58="","",VLOOKUP(AA58,'1-2シフト記号表（勤務時間帯）'!$C$6:$K$35,9,FALSE))</f>
        <v/>
      </c>
      <c r="AB59" s="255" t="str">
        <f>IF(AB58="","",VLOOKUP(AB58,'1-2シフト記号表（勤務時間帯）'!$C$6:$K$35,9,FALSE))</f>
        <v/>
      </c>
      <c r="AC59" s="255" t="str">
        <f>IF(AC58="","",VLOOKUP(AC58,'1-2シフト記号表（勤務時間帯）'!$C$6:$K$35,9,FALSE))</f>
        <v/>
      </c>
      <c r="AD59" s="255" t="str">
        <f>IF(AD58="","",VLOOKUP(AD58,'1-2シフト記号表（勤務時間帯）'!$C$6:$K$35,9,FALSE))</f>
        <v/>
      </c>
      <c r="AE59" s="255" t="str">
        <f>IF(AE58="","",VLOOKUP(AE58,'1-2シフト記号表（勤務時間帯）'!$C$6:$K$35,9,FALSE))</f>
        <v/>
      </c>
      <c r="AF59" s="256" t="str">
        <f>IF(AF58="","",VLOOKUP(AF58,'1-2シフト記号表（勤務時間帯）'!$C$6:$K$35,9,FALSE))</f>
        <v/>
      </c>
      <c r="AG59" s="254" t="str">
        <f>IF(AG58="","",VLOOKUP(AG58,'1-2シフト記号表（勤務時間帯）'!$C$6:$K$35,9,FALSE))</f>
        <v/>
      </c>
      <c r="AH59" s="255" t="str">
        <f>IF(AH58="","",VLOOKUP(AH58,'1-2シフト記号表（勤務時間帯）'!$C$6:$K$35,9,FALSE))</f>
        <v/>
      </c>
      <c r="AI59" s="255" t="str">
        <f>IF(AI58="","",VLOOKUP(AI58,'1-2シフト記号表（勤務時間帯）'!$C$6:$K$35,9,FALSE))</f>
        <v/>
      </c>
      <c r="AJ59" s="255" t="str">
        <f>IF(AJ58="","",VLOOKUP(AJ58,'1-2シフト記号表（勤務時間帯）'!$C$6:$K$35,9,FALSE))</f>
        <v/>
      </c>
      <c r="AK59" s="255" t="str">
        <f>IF(AK58="","",VLOOKUP(AK58,'1-2シフト記号表（勤務時間帯）'!$C$6:$K$35,9,FALSE))</f>
        <v/>
      </c>
      <c r="AL59" s="255" t="str">
        <f>IF(AL58="","",VLOOKUP(AL58,'1-2シフト記号表（勤務時間帯）'!$C$6:$K$35,9,FALSE))</f>
        <v/>
      </c>
      <c r="AM59" s="256" t="str">
        <f>IF(AM58="","",VLOOKUP(AM58,'1-2シフト記号表（勤務時間帯）'!$C$6:$K$35,9,FALSE))</f>
        <v/>
      </c>
      <c r="AN59" s="254" t="str">
        <f>IF(AN58="","",VLOOKUP(AN58,'1-2シフト記号表（勤務時間帯）'!$C$6:$K$35,9,FALSE))</f>
        <v/>
      </c>
      <c r="AO59" s="255" t="str">
        <f>IF(AO58="","",VLOOKUP(AO58,'1-2シフト記号表（勤務時間帯）'!$C$6:$K$35,9,FALSE))</f>
        <v/>
      </c>
      <c r="AP59" s="255" t="str">
        <f>IF(AP58="","",VLOOKUP(AP58,'1-2シフト記号表（勤務時間帯）'!$C$6:$K$35,9,FALSE))</f>
        <v/>
      </c>
      <c r="AQ59" s="255" t="str">
        <f>IF(AQ58="","",VLOOKUP(AQ58,'1-2シフト記号表（勤務時間帯）'!$C$6:$K$35,9,FALSE))</f>
        <v/>
      </c>
      <c r="AR59" s="255" t="str">
        <f>IF(AR58="","",VLOOKUP(AR58,'1-2シフト記号表（勤務時間帯）'!$C$6:$K$35,9,FALSE))</f>
        <v/>
      </c>
      <c r="AS59" s="255" t="str">
        <f>IF(AS58="","",VLOOKUP(AS58,'1-2シフト記号表（勤務時間帯）'!$C$6:$K$35,9,FALSE))</f>
        <v/>
      </c>
      <c r="AT59" s="256" t="str">
        <f>IF(AT58="","",VLOOKUP(AT58,'1-2シフト記号表（勤務時間帯）'!$C$6:$K$35,9,FALSE))</f>
        <v/>
      </c>
      <c r="AU59" s="254" t="str">
        <f>IF(AU58="","",VLOOKUP(AU58,'1-2シフト記号表（勤務時間帯）'!$C$6:$K$35,9,FALSE))</f>
        <v/>
      </c>
      <c r="AV59" s="255" t="str">
        <f>IF(AV58="","",VLOOKUP(AV58,'1-2シフト記号表（勤務時間帯）'!$C$6:$K$35,9,FALSE))</f>
        <v/>
      </c>
      <c r="AW59" s="255" t="str">
        <f>IF(AW58="","",VLOOKUP(AW58,'1-2シフト記号表（勤務時間帯）'!$C$6:$K$35,9,FALSE))</f>
        <v/>
      </c>
      <c r="AX59" s="801">
        <f>IF($BB$3="４週",SUM(S59:AT59),IF($BB$3="暦月",SUM(S59:AW59),""))</f>
        <v>0</v>
      </c>
      <c r="AY59" s="802"/>
      <c r="AZ59" s="803">
        <f>IF($BB$3="４週",AX59/4,IF($BB$3="暦月",'1-1勤務表'!AX59/('1-1勤務表'!$BB$8/7),""))</f>
        <v>0</v>
      </c>
      <c r="BA59" s="804"/>
      <c r="BB59" s="858"/>
      <c r="BC59" s="753"/>
      <c r="BD59" s="753"/>
      <c r="BE59" s="753"/>
      <c r="BF59" s="754"/>
    </row>
    <row r="60" spans="2:58" ht="20.25" customHeight="1" thickBot="1" x14ac:dyDescent="0.25">
      <c r="B60" s="849"/>
      <c r="C60" s="840"/>
      <c r="D60" s="841"/>
      <c r="E60" s="842"/>
      <c r="F60" s="262">
        <f>C58</f>
        <v>0</v>
      </c>
      <c r="G60" s="850"/>
      <c r="H60" s="851"/>
      <c r="I60" s="852"/>
      <c r="J60" s="852"/>
      <c r="K60" s="853"/>
      <c r="L60" s="854"/>
      <c r="M60" s="855"/>
      <c r="N60" s="855"/>
      <c r="O60" s="856"/>
      <c r="P60" s="891" t="s">
        <v>83</v>
      </c>
      <c r="Q60" s="892"/>
      <c r="R60" s="893"/>
      <c r="S60" s="258" t="str">
        <f>IF(S58="","",VLOOKUP(S58,'1-2シフト記号表（勤務時間帯）'!$C$6:$U$35,19,FALSE))</f>
        <v/>
      </c>
      <c r="T60" s="259" t="str">
        <f>IF(T58="","",VLOOKUP(T58,'1-2シフト記号表（勤務時間帯）'!$C$6:$U$35,19,FALSE))</f>
        <v/>
      </c>
      <c r="U60" s="259" t="str">
        <f>IF(U58="","",VLOOKUP(U58,'1-2シフト記号表（勤務時間帯）'!$C$6:$U$35,19,FALSE))</f>
        <v/>
      </c>
      <c r="V60" s="259" t="str">
        <f>IF(V58="","",VLOOKUP(V58,'1-2シフト記号表（勤務時間帯）'!$C$6:$U$35,19,FALSE))</f>
        <v/>
      </c>
      <c r="W60" s="259" t="str">
        <f>IF(W58="","",VLOOKUP(W58,'1-2シフト記号表（勤務時間帯）'!$C$6:$U$35,19,FALSE))</f>
        <v/>
      </c>
      <c r="X60" s="259" t="str">
        <f>IF(X58="","",VLOOKUP(X58,'1-2シフト記号表（勤務時間帯）'!$C$6:$U$35,19,FALSE))</f>
        <v/>
      </c>
      <c r="Y60" s="260" t="str">
        <f>IF(Y58="","",VLOOKUP(Y58,'1-2シフト記号表（勤務時間帯）'!$C$6:$U$35,19,FALSE))</f>
        <v/>
      </c>
      <c r="Z60" s="258" t="str">
        <f>IF(Z58="","",VLOOKUP(Z58,'1-2シフト記号表（勤務時間帯）'!$C$6:$U$35,19,FALSE))</f>
        <v/>
      </c>
      <c r="AA60" s="259" t="str">
        <f>IF(AA58="","",VLOOKUP(AA58,'1-2シフト記号表（勤務時間帯）'!$C$6:$U$35,19,FALSE))</f>
        <v/>
      </c>
      <c r="AB60" s="259" t="str">
        <f>IF(AB58="","",VLOOKUP(AB58,'1-2シフト記号表（勤務時間帯）'!$C$6:$U$35,19,FALSE))</f>
        <v/>
      </c>
      <c r="AC60" s="259" t="str">
        <f>IF(AC58="","",VLOOKUP(AC58,'1-2シフト記号表（勤務時間帯）'!$C$6:$U$35,19,FALSE))</f>
        <v/>
      </c>
      <c r="AD60" s="259" t="str">
        <f>IF(AD58="","",VLOOKUP(AD58,'1-2シフト記号表（勤務時間帯）'!$C$6:$U$35,19,FALSE))</f>
        <v/>
      </c>
      <c r="AE60" s="259" t="str">
        <f>IF(AE58="","",VLOOKUP(AE58,'1-2シフト記号表（勤務時間帯）'!$C$6:$U$35,19,FALSE))</f>
        <v/>
      </c>
      <c r="AF60" s="260" t="str">
        <f>IF(AF58="","",VLOOKUP(AF58,'1-2シフト記号表（勤務時間帯）'!$C$6:$U$35,19,FALSE))</f>
        <v/>
      </c>
      <c r="AG60" s="258" t="str">
        <f>IF(AG58="","",VLOOKUP(AG58,'1-2シフト記号表（勤務時間帯）'!$C$6:$U$35,19,FALSE))</f>
        <v/>
      </c>
      <c r="AH60" s="259" t="str">
        <f>IF(AH58="","",VLOOKUP(AH58,'1-2シフト記号表（勤務時間帯）'!$C$6:$U$35,19,FALSE))</f>
        <v/>
      </c>
      <c r="AI60" s="259" t="str">
        <f>IF(AI58="","",VLOOKUP(AI58,'1-2シフト記号表（勤務時間帯）'!$C$6:$U$35,19,FALSE))</f>
        <v/>
      </c>
      <c r="AJ60" s="259" t="str">
        <f>IF(AJ58="","",VLOOKUP(AJ58,'1-2シフト記号表（勤務時間帯）'!$C$6:$U$35,19,FALSE))</f>
        <v/>
      </c>
      <c r="AK60" s="259" t="str">
        <f>IF(AK58="","",VLOOKUP(AK58,'1-2シフト記号表（勤務時間帯）'!$C$6:$U$35,19,FALSE))</f>
        <v/>
      </c>
      <c r="AL60" s="259" t="str">
        <f>IF(AL58="","",VLOOKUP(AL58,'1-2シフト記号表（勤務時間帯）'!$C$6:$U$35,19,FALSE))</f>
        <v/>
      </c>
      <c r="AM60" s="260" t="str">
        <f>IF(AM58="","",VLOOKUP(AM58,'1-2シフト記号表（勤務時間帯）'!$C$6:$U$35,19,FALSE))</f>
        <v/>
      </c>
      <c r="AN60" s="258" t="str">
        <f>IF(AN58="","",VLOOKUP(AN58,'1-2シフト記号表（勤務時間帯）'!$C$6:$U$35,19,FALSE))</f>
        <v/>
      </c>
      <c r="AO60" s="259" t="str">
        <f>IF(AO58="","",VLOOKUP(AO58,'1-2シフト記号表（勤務時間帯）'!$C$6:$U$35,19,FALSE))</f>
        <v/>
      </c>
      <c r="AP60" s="259" t="str">
        <f>IF(AP58="","",VLOOKUP(AP58,'1-2シフト記号表（勤務時間帯）'!$C$6:$U$35,19,FALSE))</f>
        <v/>
      </c>
      <c r="AQ60" s="259" t="str">
        <f>IF(AQ58="","",VLOOKUP(AQ58,'1-2シフト記号表（勤務時間帯）'!$C$6:$U$35,19,FALSE))</f>
        <v/>
      </c>
      <c r="AR60" s="259" t="str">
        <f>IF(AR58="","",VLOOKUP(AR58,'1-2シフト記号表（勤務時間帯）'!$C$6:$U$35,19,FALSE))</f>
        <v/>
      </c>
      <c r="AS60" s="259" t="str">
        <f>IF(AS58="","",VLOOKUP(AS58,'1-2シフト記号表（勤務時間帯）'!$C$6:$U$35,19,FALSE))</f>
        <v/>
      </c>
      <c r="AT60" s="260" t="str">
        <f>IF(AT58="","",VLOOKUP(AT58,'1-2シフト記号表（勤務時間帯）'!$C$6:$U$35,19,FALSE))</f>
        <v/>
      </c>
      <c r="AU60" s="258" t="str">
        <f>IF(AU58="","",VLOOKUP(AU58,'1-2シフト記号表（勤務時間帯）'!$C$6:$U$35,19,FALSE))</f>
        <v/>
      </c>
      <c r="AV60" s="259" t="str">
        <f>IF(AV58="","",VLOOKUP(AV58,'1-2シフト記号表（勤務時間帯）'!$C$6:$U$35,19,FALSE))</f>
        <v/>
      </c>
      <c r="AW60" s="259" t="str">
        <f>IF(AW58="","",VLOOKUP(AW58,'1-2シフト記号表（勤務時間帯）'!$C$6:$U$35,19,FALSE))</f>
        <v/>
      </c>
      <c r="AX60" s="808">
        <f>IF($BB$3="４週",SUM(S60:AT60),IF($BB$3="暦月",SUM(S60:AW60),""))</f>
        <v>0</v>
      </c>
      <c r="AY60" s="809"/>
      <c r="AZ60" s="810">
        <f>IF($BB$3="４週",AX60/4,IF($BB$3="暦月",'1-1勤務表'!AX60/('1-1勤務表'!$BB$8/7),""))</f>
        <v>0</v>
      </c>
      <c r="BA60" s="811"/>
      <c r="BB60" s="890"/>
      <c r="BC60" s="855"/>
      <c r="BD60" s="855"/>
      <c r="BE60" s="855"/>
      <c r="BF60" s="856"/>
    </row>
    <row r="61" spans="2:58" s="231" customFormat="1" ht="6" customHeight="1" thickBot="1" x14ac:dyDescent="0.25">
      <c r="B61" s="263"/>
      <c r="C61" s="264"/>
      <c r="D61" s="264"/>
      <c r="E61" s="264"/>
      <c r="F61" s="265"/>
      <c r="G61" s="265"/>
      <c r="H61" s="266"/>
      <c r="I61" s="266"/>
      <c r="J61" s="266"/>
      <c r="K61" s="266"/>
      <c r="L61" s="265"/>
      <c r="M61" s="265"/>
      <c r="N61" s="265"/>
      <c r="O61" s="265"/>
      <c r="P61" s="267"/>
      <c r="Q61" s="267"/>
      <c r="R61" s="267"/>
      <c r="S61" s="266"/>
      <c r="T61" s="266"/>
      <c r="U61" s="266"/>
      <c r="V61" s="266"/>
      <c r="W61" s="266"/>
      <c r="X61" s="266"/>
      <c r="Y61" s="266"/>
      <c r="Z61" s="266"/>
      <c r="AA61" s="266"/>
      <c r="AB61" s="266"/>
      <c r="AC61" s="266"/>
      <c r="AD61" s="266"/>
      <c r="AE61" s="266"/>
      <c r="AF61" s="266"/>
      <c r="AG61" s="266"/>
      <c r="AH61" s="266"/>
      <c r="AI61" s="266"/>
      <c r="AJ61" s="266"/>
      <c r="AK61" s="266"/>
      <c r="AL61" s="266"/>
      <c r="AM61" s="266"/>
      <c r="AN61" s="266"/>
      <c r="AO61" s="266"/>
      <c r="AP61" s="266"/>
      <c r="AQ61" s="266"/>
      <c r="AR61" s="266"/>
      <c r="AS61" s="266"/>
      <c r="AT61" s="266"/>
      <c r="AU61" s="266"/>
      <c r="AV61" s="266"/>
      <c r="AW61" s="266"/>
      <c r="AX61" s="268"/>
      <c r="AY61" s="268"/>
      <c r="AZ61" s="268"/>
      <c r="BA61" s="268"/>
      <c r="BB61" s="265"/>
      <c r="BC61" s="265"/>
      <c r="BD61" s="265"/>
      <c r="BE61" s="265"/>
      <c r="BF61" s="269"/>
    </row>
    <row r="62" spans="2:58" ht="20.149999999999999" customHeight="1" x14ac:dyDescent="0.2">
      <c r="B62" s="319"/>
      <c r="C62" s="320"/>
      <c r="D62" s="320"/>
      <c r="E62" s="320"/>
      <c r="F62" s="320"/>
      <c r="G62" s="860" t="s">
        <v>84</v>
      </c>
      <c r="H62" s="860"/>
      <c r="I62" s="860"/>
      <c r="J62" s="860"/>
      <c r="K62" s="860"/>
      <c r="L62" s="860"/>
      <c r="M62" s="860"/>
      <c r="N62" s="860"/>
      <c r="O62" s="860"/>
      <c r="P62" s="860"/>
      <c r="Q62" s="860"/>
      <c r="R62" s="861"/>
      <c r="S62" s="272" t="str">
        <f>IF(SUMIF($F$22:$F$60, "生活相談員", S22:S60)=0,"",SUMIF($F$22:$F$60,"生活相談員",S22:S60))</f>
        <v/>
      </c>
      <c r="T62" s="273" t="str">
        <f t="shared" ref="T62:AW62" si="1">IF(SUMIF($F$22:$F$60, "生活相談員", T22:T60)=0,"",SUMIF($F$22:$F$60,"生活相談員",T22:T60))</f>
        <v/>
      </c>
      <c r="U62" s="273" t="str">
        <f t="shared" si="1"/>
        <v/>
      </c>
      <c r="V62" s="273" t="str">
        <f t="shared" si="1"/>
        <v/>
      </c>
      <c r="W62" s="273" t="str">
        <f t="shared" si="1"/>
        <v/>
      </c>
      <c r="X62" s="273" t="str">
        <f t="shared" si="1"/>
        <v/>
      </c>
      <c r="Y62" s="274" t="str">
        <f t="shared" si="1"/>
        <v/>
      </c>
      <c r="Z62" s="272" t="str">
        <f t="shared" si="1"/>
        <v/>
      </c>
      <c r="AA62" s="273" t="str">
        <f t="shared" si="1"/>
        <v/>
      </c>
      <c r="AB62" s="273" t="str">
        <f t="shared" si="1"/>
        <v/>
      </c>
      <c r="AC62" s="273" t="str">
        <f t="shared" si="1"/>
        <v/>
      </c>
      <c r="AD62" s="273" t="str">
        <f t="shared" si="1"/>
        <v/>
      </c>
      <c r="AE62" s="273" t="str">
        <f t="shared" si="1"/>
        <v/>
      </c>
      <c r="AF62" s="274" t="str">
        <f t="shared" si="1"/>
        <v/>
      </c>
      <c r="AG62" s="272" t="str">
        <f t="shared" si="1"/>
        <v/>
      </c>
      <c r="AH62" s="273" t="str">
        <f t="shared" si="1"/>
        <v/>
      </c>
      <c r="AI62" s="273" t="str">
        <f t="shared" si="1"/>
        <v/>
      </c>
      <c r="AJ62" s="273" t="str">
        <f t="shared" si="1"/>
        <v/>
      </c>
      <c r="AK62" s="273" t="str">
        <f t="shared" si="1"/>
        <v/>
      </c>
      <c r="AL62" s="273" t="str">
        <f t="shared" si="1"/>
        <v/>
      </c>
      <c r="AM62" s="274" t="str">
        <f t="shared" si="1"/>
        <v/>
      </c>
      <c r="AN62" s="272" t="str">
        <f t="shared" si="1"/>
        <v/>
      </c>
      <c r="AO62" s="273" t="str">
        <f t="shared" si="1"/>
        <v/>
      </c>
      <c r="AP62" s="273" t="str">
        <f t="shared" si="1"/>
        <v/>
      </c>
      <c r="AQ62" s="273" t="str">
        <f t="shared" si="1"/>
        <v/>
      </c>
      <c r="AR62" s="273" t="str">
        <f t="shared" si="1"/>
        <v/>
      </c>
      <c r="AS62" s="273" t="str">
        <f t="shared" si="1"/>
        <v/>
      </c>
      <c r="AT62" s="274" t="str">
        <f t="shared" si="1"/>
        <v/>
      </c>
      <c r="AU62" s="272" t="str">
        <f t="shared" si="1"/>
        <v/>
      </c>
      <c r="AV62" s="273" t="str">
        <f t="shared" si="1"/>
        <v/>
      </c>
      <c r="AW62" s="274" t="str">
        <f t="shared" si="1"/>
        <v/>
      </c>
      <c r="AX62" s="862" t="str">
        <f>IF(SUMIF($F$22:$F$60, "生活相談員", AX22:AY60)=0,"",SUMIF($F$22:$F$60,"生活相談員",AX22:AY60))</f>
        <v/>
      </c>
      <c r="AY62" s="863"/>
      <c r="AZ62" s="864" t="str">
        <f>IF(AX62="","",IF($BB$3="４週",AX62/4,IF($BB$3="暦月",AX62/('1-1勤務表'!$BB$8/7),"")))</f>
        <v/>
      </c>
      <c r="BA62" s="865"/>
      <c r="BB62" s="866"/>
      <c r="BC62" s="867"/>
      <c r="BD62" s="867"/>
      <c r="BE62" s="867"/>
      <c r="BF62" s="868"/>
    </row>
    <row r="63" spans="2:58" ht="20.25" customHeight="1" x14ac:dyDescent="0.2">
      <c r="B63" s="321"/>
      <c r="C63" s="322"/>
      <c r="D63" s="322"/>
      <c r="E63" s="322"/>
      <c r="F63" s="322"/>
      <c r="G63" s="875" t="s">
        <v>85</v>
      </c>
      <c r="H63" s="875"/>
      <c r="I63" s="875"/>
      <c r="J63" s="875"/>
      <c r="K63" s="875"/>
      <c r="L63" s="875"/>
      <c r="M63" s="875"/>
      <c r="N63" s="875"/>
      <c r="O63" s="875"/>
      <c r="P63" s="875"/>
      <c r="Q63" s="875"/>
      <c r="R63" s="876"/>
      <c r="S63" s="277" t="str">
        <f t="shared" ref="S63:AW63" si="2">IF(SUMIF($F$22:$F$60, "介護職員", S22:S60)=0,"",SUMIF($F$22:$F$60, "介護職員", S22:S60))</f>
        <v/>
      </c>
      <c r="T63" s="278" t="str">
        <f t="shared" si="2"/>
        <v/>
      </c>
      <c r="U63" s="278" t="str">
        <f t="shared" si="2"/>
        <v/>
      </c>
      <c r="V63" s="278" t="str">
        <f t="shared" si="2"/>
        <v/>
      </c>
      <c r="W63" s="278" t="str">
        <f t="shared" si="2"/>
        <v/>
      </c>
      <c r="X63" s="278" t="str">
        <f t="shared" si="2"/>
        <v/>
      </c>
      <c r="Y63" s="279" t="str">
        <f t="shared" si="2"/>
        <v/>
      </c>
      <c r="Z63" s="277" t="str">
        <f t="shared" si="2"/>
        <v/>
      </c>
      <c r="AA63" s="278" t="str">
        <f t="shared" si="2"/>
        <v/>
      </c>
      <c r="AB63" s="278" t="str">
        <f t="shared" si="2"/>
        <v/>
      </c>
      <c r="AC63" s="278" t="str">
        <f t="shared" si="2"/>
        <v/>
      </c>
      <c r="AD63" s="278" t="str">
        <f t="shared" si="2"/>
        <v/>
      </c>
      <c r="AE63" s="278" t="str">
        <f t="shared" si="2"/>
        <v/>
      </c>
      <c r="AF63" s="279" t="str">
        <f t="shared" si="2"/>
        <v/>
      </c>
      <c r="AG63" s="277" t="str">
        <f t="shared" si="2"/>
        <v/>
      </c>
      <c r="AH63" s="278" t="str">
        <f t="shared" si="2"/>
        <v/>
      </c>
      <c r="AI63" s="278" t="str">
        <f t="shared" si="2"/>
        <v/>
      </c>
      <c r="AJ63" s="278" t="str">
        <f t="shared" si="2"/>
        <v/>
      </c>
      <c r="AK63" s="278" t="str">
        <f t="shared" si="2"/>
        <v/>
      </c>
      <c r="AL63" s="278" t="str">
        <f t="shared" si="2"/>
        <v/>
      </c>
      <c r="AM63" s="279" t="str">
        <f t="shared" si="2"/>
        <v/>
      </c>
      <c r="AN63" s="277" t="str">
        <f t="shared" si="2"/>
        <v/>
      </c>
      <c r="AO63" s="278" t="str">
        <f t="shared" si="2"/>
        <v/>
      </c>
      <c r="AP63" s="278" t="str">
        <f t="shared" si="2"/>
        <v/>
      </c>
      <c r="AQ63" s="278" t="str">
        <f t="shared" si="2"/>
        <v/>
      </c>
      <c r="AR63" s="278" t="str">
        <f t="shared" si="2"/>
        <v/>
      </c>
      <c r="AS63" s="278" t="str">
        <f t="shared" si="2"/>
        <v/>
      </c>
      <c r="AT63" s="279" t="str">
        <f t="shared" si="2"/>
        <v/>
      </c>
      <c r="AU63" s="277" t="str">
        <f t="shared" si="2"/>
        <v/>
      </c>
      <c r="AV63" s="278" t="str">
        <f t="shared" si="2"/>
        <v/>
      </c>
      <c r="AW63" s="279" t="str">
        <f t="shared" si="2"/>
        <v/>
      </c>
      <c r="AX63" s="877" t="str">
        <f>IF(SUMIF($F$22:$F$60, "介護職員", AX22:AX60)=0,"",SUMIF($F$22:$F$60, "介護職員", AX22:AX60))</f>
        <v/>
      </c>
      <c r="AY63" s="878"/>
      <c r="AZ63" s="879" t="str">
        <f>IF(AX63="","",IF($BB$3="４週",AX63/4,IF($BB$3="暦月",AX63/('1-1勤務表'!$BB$8/7),"")))</f>
        <v/>
      </c>
      <c r="BA63" s="880"/>
      <c r="BB63" s="869"/>
      <c r="BC63" s="870"/>
      <c r="BD63" s="870"/>
      <c r="BE63" s="870"/>
      <c r="BF63" s="871"/>
    </row>
    <row r="64" spans="2:58" ht="20.25" customHeight="1" x14ac:dyDescent="0.2">
      <c r="B64" s="321"/>
      <c r="C64" s="322"/>
      <c r="D64" s="322"/>
      <c r="E64" s="322"/>
      <c r="F64" s="322"/>
      <c r="G64" s="875" t="s">
        <v>86</v>
      </c>
      <c r="H64" s="875"/>
      <c r="I64" s="875"/>
      <c r="J64" s="875"/>
      <c r="K64" s="875"/>
      <c r="L64" s="875"/>
      <c r="M64" s="875"/>
      <c r="N64" s="875"/>
      <c r="O64" s="875"/>
      <c r="P64" s="875"/>
      <c r="Q64" s="875"/>
      <c r="R64" s="876"/>
      <c r="S64" s="280"/>
      <c r="T64" s="281"/>
      <c r="U64" s="281"/>
      <c r="V64" s="281"/>
      <c r="W64" s="281"/>
      <c r="X64" s="281"/>
      <c r="Y64" s="282"/>
      <c r="Z64" s="280"/>
      <c r="AA64" s="281"/>
      <c r="AB64" s="281"/>
      <c r="AC64" s="281"/>
      <c r="AD64" s="281"/>
      <c r="AE64" s="281"/>
      <c r="AF64" s="282"/>
      <c r="AG64" s="280"/>
      <c r="AH64" s="281"/>
      <c r="AI64" s="281"/>
      <c r="AJ64" s="281"/>
      <c r="AK64" s="281"/>
      <c r="AL64" s="281"/>
      <c r="AM64" s="282"/>
      <c r="AN64" s="280"/>
      <c r="AO64" s="281"/>
      <c r="AP64" s="281"/>
      <c r="AQ64" s="281"/>
      <c r="AR64" s="281"/>
      <c r="AS64" s="281"/>
      <c r="AT64" s="282"/>
      <c r="AU64" s="280"/>
      <c r="AV64" s="281"/>
      <c r="AW64" s="282"/>
      <c r="AX64" s="881"/>
      <c r="AY64" s="882"/>
      <c r="AZ64" s="882"/>
      <c r="BA64" s="883"/>
      <c r="BB64" s="869"/>
      <c r="BC64" s="870"/>
      <c r="BD64" s="870"/>
      <c r="BE64" s="870"/>
      <c r="BF64" s="871"/>
    </row>
    <row r="65" spans="2:73" ht="20.25" customHeight="1" x14ac:dyDescent="0.2">
      <c r="B65" s="321"/>
      <c r="C65" s="322"/>
      <c r="D65" s="322"/>
      <c r="E65" s="322"/>
      <c r="F65" s="322"/>
      <c r="G65" s="875" t="s">
        <v>87</v>
      </c>
      <c r="H65" s="875"/>
      <c r="I65" s="875"/>
      <c r="J65" s="875"/>
      <c r="K65" s="875"/>
      <c r="L65" s="875"/>
      <c r="M65" s="875"/>
      <c r="N65" s="875"/>
      <c r="O65" s="875"/>
      <c r="P65" s="875"/>
      <c r="Q65" s="875"/>
      <c r="R65" s="876"/>
      <c r="S65" s="280"/>
      <c r="T65" s="281"/>
      <c r="U65" s="281"/>
      <c r="V65" s="281"/>
      <c r="W65" s="281"/>
      <c r="X65" s="281"/>
      <c r="Y65" s="282"/>
      <c r="Z65" s="280"/>
      <c r="AA65" s="281"/>
      <c r="AB65" s="281"/>
      <c r="AC65" s="281"/>
      <c r="AD65" s="281"/>
      <c r="AE65" s="281"/>
      <c r="AF65" s="282"/>
      <c r="AG65" s="280"/>
      <c r="AH65" s="281"/>
      <c r="AI65" s="281"/>
      <c r="AJ65" s="281"/>
      <c r="AK65" s="281"/>
      <c r="AL65" s="281"/>
      <c r="AM65" s="282"/>
      <c r="AN65" s="280"/>
      <c r="AO65" s="281"/>
      <c r="AP65" s="281"/>
      <c r="AQ65" s="281"/>
      <c r="AR65" s="281"/>
      <c r="AS65" s="281"/>
      <c r="AT65" s="282"/>
      <c r="AU65" s="280"/>
      <c r="AV65" s="281"/>
      <c r="AW65" s="282"/>
      <c r="AX65" s="884"/>
      <c r="AY65" s="885"/>
      <c r="AZ65" s="885"/>
      <c r="BA65" s="886"/>
      <c r="BB65" s="869"/>
      <c r="BC65" s="870"/>
      <c r="BD65" s="870"/>
      <c r="BE65" s="870"/>
      <c r="BF65" s="871"/>
    </row>
    <row r="66" spans="2:73" ht="20.25" customHeight="1" thickBot="1" x14ac:dyDescent="0.25">
      <c r="B66" s="323"/>
      <c r="C66" s="324"/>
      <c r="D66" s="324"/>
      <c r="E66" s="324"/>
      <c r="F66" s="324"/>
      <c r="G66" s="894" t="s">
        <v>88</v>
      </c>
      <c r="H66" s="894"/>
      <c r="I66" s="894"/>
      <c r="J66" s="894"/>
      <c r="K66" s="894"/>
      <c r="L66" s="894"/>
      <c r="M66" s="894"/>
      <c r="N66" s="894"/>
      <c r="O66" s="894"/>
      <c r="P66" s="894"/>
      <c r="Q66" s="894"/>
      <c r="R66" s="895"/>
      <c r="S66" s="285" t="str">
        <f>IF(S65&lt;&gt;"",IF(S64&gt;15,((S64-15)/5+1)*S65,S65),"")</f>
        <v/>
      </c>
      <c r="T66" s="286" t="str">
        <f t="shared" ref="T66:AW66" si="3">IF(T65&lt;&gt;"",IF(T64&gt;15,((T64-15)/5+1)*T65,T65),"")</f>
        <v/>
      </c>
      <c r="U66" s="286" t="str">
        <f t="shared" si="3"/>
        <v/>
      </c>
      <c r="V66" s="286" t="str">
        <f t="shared" si="3"/>
        <v/>
      </c>
      <c r="W66" s="286" t="str">
        <f t="shared" si="3"/>
        <v/>
      </c>
      <c r="X66" s="286" t="str">
        <f t="shared" si="3"/>
        <v/>
      </c>
      <c r="Y66" s="287" t="str">
        <f t="shared" si="3"/>
        <v/>
      </c>
      <c r="Z66" s="285" t="str">
        <f t="shared" si="3"/>
        <v/>
      </c>
      <c r="AA66" s="286" t="str">
        <f t="shared" si="3"/>
        <v/>
      </c>
      <c r="AB66" s="286" t="str">
        <f t="shared" si="3"/>
        <v/>
      </c>
      <c r="AC66" s="286" t="str">
        <f t="shared" si="3"/>
        <v/>
      </c>
      <c r="AD66" s="286" t="str">
        <f t="shared" si="3"/>
        <v/>
      </c>
      <c r="AE66" s="286" t="str">
        <f t="shared" si="3"/>
        <v/>
      </c>
      <c r="AF66" s="287" t="str">
        <f t="shared" si="3"/>
        <v/>
      </c>
      <c r="AG66" s="285" t="str">
        <f t="shared" si="3"/>
        <v/>
      </c>
      <c r="AH66" s="286" t="str">
        <f t="shared" si="3"/>
        <v/>
      </c>
      <c r="AI66" s="286" t="str">
        <f t="shared" si="3"/>
        <v/>
      </c>
      <c r="AJ66" s="286" t="str">
        <f t="shared" si="3"/>
        <v/>
      </c>
      <c r="AK66" s="286" t="str">
        <f t="shared" si="3"/>
        <v/>
      </c>
      <c r="AL66" s="286" t="str">
        <f t="shared" si="3"/>
        <v/>
      </c>
      <c r="AM66" s="287" t="str">
        <f t="shared" si="3"/>
        <v/>
      </c>
      <c r="AN66" s="285" t="str">
        <f t="shared" si="3"/>
        <v/>
      </c>
      <c r="AO66" s="286" t="str">
        <f t="shared" si="3"/>
        <v/>
      </c>
      <c r="AP66" s="286" t="str">
        <f t="shared" si="3"/>
        <v/>
      </c>
      <c r="AQ66" s="286" t="str">
        <f t="shared" si="3"/>
        <v/>
      </c>
      <c r="AR66" s="286" t="str">
        <f t="shared" si="3"/>
        <v/>
      </c>
      <c r="AS66" s="286" t="str">
        <f t="shared" si="3"/>
        <v/>
      </c>
      <c r="AT66" s="287" t="str">
        <f t="shared" si="3"/>
        <v/>
      </c>
      <c r="AU66" s="277" t="str">
        <f t="shared" si="3"/>
        <v/>
      </c>
      <c r="AV66" s="278" t="str">
        <f t="shared" si="3"/>
        <v/>
      </c>
      <c r="AW66" s="279" t="str">
        <f t="shared" si="3"/>
        <v/>
      </c>
      <c r="AX66" s="884"/>
      <c r="AY66" s="885"/>
      <c r="AZ66" s="885"/>
      <c r="BA66" s="886"/>
      <c r="BB66" s="869"/>
      <c r="BC66" s="870"/>
      <c r="BD66" s="870"/>
      <c r="BE66" s="870"/>
      <c r="BF66" s="871"/>
    </row>
    <row r="67" spans="2:73" ht="18.75" customHeight="1" x14ac:dyDescent="0.2">
      <c r="B67" s="773" t="s">
        <v>89</v>
      </c>
      <c r="C67" s="774"/>
      <c r="D67" s="774"/>
      <c r="E67" s="774"/>
      <c r="F67" s="774"/>
      <c r="G67" s="774"/>
      <c r="H67" s="774"/>
      <c r="I67" s="774"/>
      <c r="J67" s="774"/>
      <c r="K67" s="775"/>
      <c r="L67" s="843" t="s">
        <v>90</v>
      </c>
      <c r="M67" s="843"/>
      <c r="N67" s="843"/>
      <c r="O67" s="843"/>
      <c r="P67" s="843"/>
      <c r="Q67" s="843"/>
      <c r="R67" s="844"/>
      <c r="S67" s="288" t="str">
        <f>IF($L67="","",IF(COUNTIFS($F$22:$F$60,$L67,S$22:S$60,"&gt;0")=0,"",COUNTIFS($F$22:$F$60,$L67,S$22:S$60,"&gt;0")))</f>
        <v/>
      </c>
      <c r="T67" s="289" t="str">
        <f t="shared" ref="T67:AW71" si="4">IF($L67="","",IF(COUNTIFS($F$22:$F$60,$L67,T$22:T$60,"&gt;0")=0,"",COUNTIFS($F$22:$F$60,$L67,T$22:T$60,"&gt;0")))</f>
        <v/>
      </c>
      <c r="U67" s="289" t="str">
        <f t="shared" si="4"/>
        <v/>
      </c>
      <c r="V67" s="289" t="str">
        <f t="shared" si="4"/>
        <v/>
      </c>
      <c r="W67" s="289" t="str">
        <f t="shared" si="4"/>
        <v/>
      </c>
      <c r="X67" s="289" t="str">
        <f t="shared" si="4"/>
        <v/>
      </c>
      <c r="Y67" s="290" t="str">
        <f t="shared" si="4"/>
        <v/>
      </c>
      <c r="Z67" s="291" t="str">
        <f t="shared" si="4"/>
        <v/>
      </c>
      <c r="AA67" s="289" t="str">
        <f t="shared" si="4"/>
        <v/>
      </c>
      <c r="AB67" s="289" t="str">
        <f t="shared" si="4"/>
        <v/>
      </c>
      <c r="AC67" s="289" t="str">
        <f t="shared" si="4"/>
        <v/>
      </c>
      <c r="AD67" s="289" t="str">
        <f t="shared" si="4"/>
        <v/>
      </c>
      <c r="AE67" s="289" t="str">
        <f t="shared" si="4"/>
        <v/>
      </c>
      <c r="AF67" s="290" t="str">
        <f t="shared" si="4"/>
        <v/>
      </c>
      <c r="AG67" s="289" t="str">
        <f t="shared" si="4"/>
        <v/>
      </c>
      <c r="AH67" s="289" t="str">
        <f t="shared" si="4"/>
        <v/>
      </c>
      <c r="AI67" s="289" t="str">
        <f t="shared" si="4"/>
        <v/>
      </c>
      <c r="AJ67" s="289" t="str">
        <f t="shared" si="4"/>
        <v/>
      </c>
      <c r="AK67" s="289" t="str">
        <f t="shared" si="4"/>
        <v/>
      </c>
      <c r="AL67" s="289" t="str">
        <f t="shared" si="4"/>
        <v/>
      </c>
      <c r="AM67" s="290" t="str">
        <f t="shared" si="4"/>
        <v/>
      </c>
      <c r="AN67" s="289" t="str">
        <f t="shared" si="4"/>
        <v/>
      </c>
      <c r="AO67" s="289" t="str">
        <f t="shared" si="4"/>
        <v/>
      </c>
      <c r="AP67" s="289" t="str">
        <f t="shared" si="4"/>
        <v/>
      </c>
      <c r="AQ67" s="289" t="str">
        <f t="shared" si="4"/>
        <v/>
      </c>
      <c r="AR67" s="289" t="str">
        <f t="shared" si="4"/>
        <v/>
      </c>
      <c r="AS67" s="289" t="str">
        <f t="shared" si="4"/>
        <v/>
      </c>
      <c r="AT67" s="290" t="str">
        <f t="shared" si="4"/>
        <v/>
      </c>
      <c r="AU67" s="289" t="str">
        <f t="shared" si="4"/>
        <v/>
      </c>
      <c r="AV67" s="289" t="str">
        <f t="shared" si="4"/>
        <v/>
      </c>
      <c r="AW67" s="290" t="str">
        <f t="shared" si="4"/>
        <v/>
      </c>
      <c r="AX67" s="884"/>
      <c r="AY67" s="885"/>
      <c r="AZ67" s="885"/>
      <c r="BA67" s="886"/>
      <c r="BB67" s="869"/>
      <c r="BC67" s="870"/>
      <c r="BD67" s="870"/>
      <c r="BE67" s="870"/>
      <c r="BF67" s="871"/>
    </row>
    <row r="68" spans="2:73" ht="18.75" customHeight="1" x14ac:dyDescent="0.2">
      <c r="B68" s="773"/>
      <c r="C68" s="774"/>
      <c r="D68" s="774"/>
      <c r="E68" s="774"/>
      <c r="F68" s="774"/>
      <c r="G68" s="774"/>
      <c r="H68" s="774"/>
      <c r="I68" s="774"/>
      <c r="J68" s="774"/>
      <c r="K68" s="775"/>
      <c r="L68" s="845" t="s">
        <v>91</v>
      </c>
      <c r="M68" s="845"/>
      <c r="N68" s="845"/>
      <c r="O68" s="845"/>
      <c r="P68" s="845"/>
      <c r="Q68" s="845"/>
      <c r="R68" s="846"/>
      <c r="S68" s="277" t="str">
        <f t="shared" ref="S68:AH71" si="5">IF($L68="","",IF(COUNTIFS($F$22:$F$60,$L68,S$22:S$60,"&gt;0")=0,"",COUNTIFS($F$22:$F$60,$L68,S$22:S$60,"&gt;0")))</f>
        <v/>
      </c>
      <c r="T68" s="278" t="str">
        <f>IF($L68="","",IF(COUNTIFS($F$22:$F$60,$L68,T$22:T$60,"&gt;0")=0,"",COUNTIFS($F$22:$F$60,$L68,T$22:T$60,"&gt;0")))</f>
        <v/>
      </c>
      <c r="U68" s="278" t="str">
        <f t="shared" si="5"/>
        <v/>
      </c>
      <c r="V68" s="278" t="str">
        <f t="shared" si="5"/>
        <v/>
      </c>
      <c r="W68" s="278" t="str">
        <f t="shared" si="5"/>
        <v/>
      </c>
      <c r="X68" s="278" t="str">
        <f t="shared" si="5"/>
        <v/>
      </c>
      <c r="Y68" s="279" t="str">
        <f t="shared" si="5"/>
        <v/>
      </c>
      <c r="Z68" s="292" t="str">
        <f t="shared" si="5"/>
        <v/>
      </c>
      <c r="AA68" s="278" t="str">
        <f t="shared" si="5"/>
        <v/>
      </c>
      <c r="AB68" s="278" t="str">
        <f t="shared" si="5"/>
        <v/>
      </c>
      <c r="AC68" s="278" t="str">
        <f t="shared" si="5"/>
        <v/>
      </c>
      <c r="AD68" s="278" t="str">
        <f t="shared" si="5"/>
        <v/>
      </c>
      <c r="AE68" s="278" t="str">
        <f t="shared" si="5"/>
        <v/>
      </c>
      <c r="AF68" s="279" t="str">
        <f t="shared" si="5"/>
        <v/>
      </c>
      <c r="AG68" s="278" t="str">
        <f t="shared" si="5"/>
        <v/>
      </c>
      <c r="AH68" s="278" t="str">
        <f t="shared" si="5"/>
        <v/>
      </c>
      <c r="AI68" s="278" t="str">
        <f t="shared" si="4"/>
        <v/>
      </c>
      <c r="AJ68" s="278" t="str">
        <f t="shared" si="4"/>
        <v/>
      </c>
      <c r="AK68" s="278" t="str">
        <f t="shared" si="4"/>
        <v/>
      </c>
      <c r="AL68" s="278" t="str">
        <f t="shared" si="4"/>
        <v/>
      </c>
      <c r="AM68" s="279" t="str">
        <f t="shared" si="4"/>
        <v/>
      </c>
      <c r="AN68" s="278" t="str">
        <f t="shared" si="4"/>
        <v/>
      </c>
      <c r="AO68" s="278" t="str">
        <f t="shared" si="4"/>
        <v/>
      </c>
      <c r="AP68" s="278" t="str">
        <f t="shared" si="4"/>
        <v/>
      </c>
      <c r="AQ68" s="278" t="str">
        <f t="shared" si="4"/>
        <v/>
      </c>
      <c r="AR68" s="278" t="str">
        <f t="shared" si="4"/>
        <v/>
      </c>
      <c r="AS68" s="278" t="str">
        <f t="shared" si="4"/>
        <v/>
      </c>
      <c r="AT68" s="279" t="str">
        <f t="shared" si="4"/>
        <v/>
      </c>
      <c r="AU68" s="278" t="str">
        <f t="shared" si="4"/>
        <v/>
      </c>
      <c r="AV68" s="278" t="str">
        <f t="shared" si="4"/>
        <v/>
      </c>
      <c r="AW68" s="279" t="str">
        <f t="shared" si="4"/>
        <v/>
      </c>
      <c r="AX68" s="884"/>
      <c r="AY68" s="885"/>
      <c r="AZ68" s="885"/>
      <c r="BA68" s="886"/>
      <c r="BB68" s="869"/>
      <c r="BC68" s="870"/>
      <c r="BD68" s="870"/>
      <c r="BE68" s="870"/>
      <c r="BF68" s="871"/>
    </row>
    <row r="69" spans="2:73" ht="18.75" customHeight="1" x14ac:dyDescent="0.2">
      <c r="B69" s="773"/>
      <c r="C69" s="774"/>
      <c r="D69" s="774"/>
      <c r="E69" s="774"/>
      <c r="F69" s="774"/>
      <c r="G69" s="774"/>
      <c r="H69" s="774"/>
      <c r="I69" s="774"/>
      <c r="J69" s="774"/>
      <c r="K69" s="775"/>
      <c r="L69" s="845" t="s">
        <v>92</v>
      </c>
      <c r="M69" s="845"/>
      <c r="N69" s="845"/>
      <c r="O69" s="845"/>
      <c r="P69" s="845"/>
      <c r="Q69" s="845"/>
      <c r="R69" s="846"/>
      <c r="S69" s="277" t="str">
        <f t="shared" si="5"/>
        <v/>
      </c>
      <c r="T69" s="278" t="str">
        <f t="shared" si="4"/>
        <v/>
      </c>
      <c r="U69" s="278" t="str">
        <f t="shared" si="4"/>
        <v/>
      </c>
      <c r="V69" s="278" t="str">
        <f t="shared" si="4"/>
        <v/>
      </c>
      <c r="W69" s="278" t="str">
        <f t="shared" si="4"/>
        <v/>
      </c>
      <c r="X69" s="278" t="str">
        <f>IF($L69="","",IF(COUNTIFS($F$22:$F$60,$L69,X$22:X$60,"&gt;0")=0,"",COUNTIFS($F$22:$F$60,$L69,X$22:X$60,"&gt;0")))</f>
        <v/>
      </c>
      <c r="Y69" s="279" t="str">
        <f t="shared" si="4"/>
        <v/>
      </c>
      <c r="Z69" s="292" t="str">
        <f t="shared" si="4"/>
        <v/>
      </c>
      <c r="AA69" s="278" t="str">
        <f t="shared" si="4"/>
        <v/>
      </c>
      <c r="AB69" s="278" t="str">
        <f t="shared" si="4"/>
        <v/>
      </c>
      <c r="AC69" s="278" t="str">
        <f t="shared" si="4"/>
        <v/>
      </c>
      <c r="AD69" s="278" t="str">
        <f t="shared" si="4"/>
        <v/>
      </c>
      <c r="AE69" s="278" t="str">
        <f t="shared" si="4"/>
        <v/>
      </c>
      <c r="AF69" s="279" t="str">
        <f t="shared" si="4"/>
        <v/>
      </c>
      <c r="AG69" s="278" t="str">
        <f t="shared" si="4"/>
        <v/>
      </c>
      <c r="AH69" s="278" t="str">
        <f t="shared" si="4"/>
        <v/>
      </c>
      <c r="AI69" s="278" t="str">
        <f t="shared" si="4"/>
        <v/>
      </c>
      <c r="AJ69" s="278" t="str">
        <f t="shared" si="4"/>
        <v/>
      </c>
      <c r="AK69" s="278" t="str">
        <f t="shared" si="4"/>
        <v/>
      </c>
      <c r="AL69" s="278" t="str">
        <f t="shared" si="4"/>
        <v/>
      </c>
      <c r="AM69" s="279" t="str">
        <f t="shared" si="4"/>
        <v/>
      </c>
      <c r="AN69" s="278" t="str">
        <f t="shared" si="4"/>
        <v/>
      </c>
      <c r="AO69" s="278" t="str">
        <f t="shared" si="4"/>
        <v/>
      </c>
      <c r="AP69" s="278" t="str">
        <f t="shared" si="4"/>
        <v/>
      </c>
      <c r="AQ69" s="278" t="str">
        <f t="shared" si="4"/>
        <v/>
      </c>
      <c r="AR69" s="278" t="str">
        <f t="shared" si="4"/>
        <v/>
      </c>
      <c r="AS69" s="278" t="str">
        <f t="shared" si="4"/>
        <v/>
      </c>
      <c r="AT69" s="279" t="str">
        <f t="shared" si="4"/>
        <v/>
      </c>
      <c r="AU69" s="278" t="str">
        <f t="shared" si="4"/>
        <v/>
      </c>
      <c r="AV69" s="278" t="str">
        <f t="shared" si="4"/>
        <v/>
      </c>
      <c r="AW69" s="279" t="str">
        <f t="shared" si="4"/>
        <v/>
      </c>
      <c r="AX69" s="884"/>
      <c r="AY69" s="885"/>
      <c r="AZ69" s="885"/>
      <c r="BA69" s="886"/>
      <c r="BB69" s="869"/>
      <c r="BC69" s="870"/>
      <c r="BD69" s="870"/>
      <c r="BE69" s="870"/>
      <c r="BF69" s="871"/>
    </row>
    <row r="70" spans="2:73" ht="18.75" customHeight="1" x14ac:dyDescent="0.2">
      <c r="B70" s="773"/>
      <c r="C70" s="774"/>
      <c r="D70" s="774"/>
      <c r="E70" s="774"/>
      <c r="F70" s="774"/>
      <c r="G70" s="774"/>
      <c r="H70" s="774"/>
      <c r="I70" s="774"/>
      <c r="J70" s="774"/>
      <c r="K70" s="775"/>
      <c r="L70" s="845" t="s">
        <v>93</v>
      </c>
      <c r="M70" s="845"/>
      <c r="N70" s="845"/>
      <c r="O70" s="845"/>
      <c r="P70" s="845"/>
      <c r="Q70" s="845"/>
      <c r="R70" s="846"/>
      <c r="S70" s="277" t="str">
        <f t="shared" si="5"/>
        <v/>
      </c>
      <c r="T70" s="278" t="str">
        <f t="shared" si="4"/>
        <v/>
      </c>
      <c r="U70" s="278" t="str">
        <f t="shared" si="4"/>
        <v/>
      </c>
      <c r="V70" s="278" t="str">
        <f t="shared" si="4"/>
        <v/>
      </c>
      <c r="W70" s="278" t="str">
        <f t="shared" si="4"/>
        <v/>
      </c>
      <c r="X70" s="278" t="str">
        <f t="shared" si="4"/>
        <v/>
      </c>
      <c r="Y70" s="279" t="str">
        <f t="shared" si="4"/>
        <v/>
      </c>
      <c r="Z70" s="292" t="str">
        <f t="shared" si="4"/>
        <v/>
      </c>
      <c r="AA70" s="278" t="str">
        <f t="shared" si="4"/>
        <v/>
      </c>
      <c r="AB70" s="278" t="str">
        <f t="shared" si="4"/>
        <v/>
      </c>
      <c r="AC70" s="278" t="str">
        <f t="shared" si="4"/>
        <v/>
      </c>
      <c r="AD70" s="278" t="str">
        <f t="shared" si="4"/>
        <v/>
      </c>
      <c r="AE70" s="278" t="str">
        <f t="shared" si="4"/>
        <v/>
      </c>
      <c r="AF70" s="279" t="str">
        <f t="shared" si="4"/>
        <v/>
      </c>
      <c r="AG70" s="278" t="str">
        <f t="shared" si="4"/>
        <v/>
      </c>
      <c r="AH70" s="278" t="str">
        <f t="shared" si="4"/>
        <v/>
      </c>
      <c r="AI70" s="278" t="str">
        <f t="shared" si="4"/>
        <v/>
      </c>
      <c r="AJ70" s="278" t="str">
        <f t="shared" si="4"/>
        <v/>
      </c>
      <c r="AK70" s="278" t="str">
        <f t="shared" si="4"/>
        <v/>
      </c>
      <c r="AL70" s="278" t="str">
        <f t="shared" si="4"/>
        <v/>
      </c>
      <c r="AM70" s="279" t="str">
        <f t="shared" si="4"/>
        <v/>
      </c>
      <c r="AN70" s="278" t="str">
        <f t="shared" si="4"/>
        <v/>
      </c>
      <c r="AO70" s="278" t="str">
        <f t="shared" si="4"/>
        <v/>
      </c>
      <c r="AP70" s="278" t="str">
        <f t="shared" si="4"/>
        <v/>
      </c>
      <c r="AQ70" s="278" t="str">
        <f t="shared" si="4"/>
        <v/>
      </c>
      <c r="AR70" s="278" t="str">
        <f t="shared" si="4"/>
        <v/>
      </c>
      <c r="AS70" s="278" t="str">
        <f t="shared" si="4"/>
        <v/>
      </c>
      <c r="AT70" s="279" t="str">
        <f t="shared" si="4"/>
        <v/>
      </c>
      <c r="AU70" s="278" t="str">
        <f t="shared" si="4"/>
        <v/>
      </c>
      <c r="AV70" s="278" t="str">
        <f t="shared" si="4"/>
        <v/>
      </c>
      <c r="AW70" s="279" t="str">
        <f t="shared" si="4"/>
        <v/>
      </c>
      <c r="AX70" s="884"/>
      <c r="AY70" s="885"/>
      <c r="AZ70" s="885"/>
      <c r="BA70" s="886"/>
      <c r="BB70" s="869"/>
      <c r="BC70" s="870"/>
      <c r="BD70" s="870"/>
      <c r="BE70" s="870"/>
      <c r="BF70" s="871"/>
    </row>
    <row r="71" spans="2:73" ht="18.75" customHeight="1" thickBot="1" x14ac:dyDescent="0.25">
      <c r="B71" s="776"/>
      <c r="C71" s="777"/>
      <c r="D71" s="777"/>
      <c r="E71" s="777"/>
      <c r="F71" s="777"/>
      <c r="G71" s="777"/>
      <c r="H71" s="777"/>
      <c r="I71" s="777"/>
      <c r="J71" s="777"/>
      <c r="K71" s="778"/>
      <c r="L71" s="847"/>
      <c r="M71" s="847"/>
      <c r="N71" s="847"/>
      <c r="O71" s="847"/>
      <c r="P71" s="847"/>
      <c r="Q71" s="847"/>
      <c r="R71" s="848"/>
      <c r="S71" s="293" t="str">
        <f t="shared" si="5"/>
        <v/>
      </c>
      <c r="T71" s="294" t="str">
        <f t="shared" si="4"/>
        <v/>
      </c>
      <c r="U71" s="294" t="str">
        <f t="shared" si="4"/>
        <v/>
      </c>
      <c r="V71" s="294" t="str">
        <f t="shared" si="4"/>
        <v/>
      </c>
      <c r="W71" s="294" t="str">
        <f t="shared" si="4"/>
        <v/>
      </c>
      <c r="X71" s="294" t="str">
        <f t="shared" si="4"/>
        <v/>
      </c>
      <c r="Y71" s="295" t="str">
        <f t="shared" si="4"/>
        <v/>
      </c>
      <c r="Z71" s="296" t="str">
        <f t="shared" si="4"/>
        <v/>
      </c>
      <c r="AA71" s="294" t="str">
        <f t="shared" si="4"/>
        <v/>
      </c>
      <c r="AB71" s="294" t="str">
        <f t="shared" si="4"/>
        <v/>
      </c>
      <c r="AC71" s="294" t="str">
        <f t="shared" si="4"/>
        <v/>
      </c>
      <c r="AD71" s="294" t="str">
        <f t="shared" si="4"/>
        <v/>
      </c>
      <c r="AE71" s="294" t="str">
        <f t="shared" si="4"/>
        <v/>
      </c>
      <c r="AF71" s="295" t="str">
        <f t="shared" si="4"/>
        <v/>
      </c>
      <c r="AG71" s="294" t="str">
        <f t="shared" si="4"/>
        <v/>
      </c>
      <c r="AH71" s="294" t="str">
        <f t="shared" si="4"/>
        <v/>
      </c>
      <c r="AI71" s="294" t="str">
        <f t="shared" si="4"/>
        <v/>
      </c>
      <c r="AJ71" s="294" t="str">
        <f t="shared" si="4"/>
        <v/>
      </c>
      <c r="AK71" s="294" t="str">
        <f t="shared" si="4"/>
        <v/>
      </c>
      <c r="AL71" s="294" t="str">
        <f t="shared" si="4"/>
        <v/>
      </c>
      <c r="AM71" s="295" t="str">
        <f t="shared" si="4"/>
        <v/>
      </c>
      <c r="AN71" s="294" t="str">
        <f t="shared" si="4"/>
        <v/>
      </c>
      <c r="AO71" s="294" t="str">
        <f t="shared" si="4"/>
        <v/>
      </c>
      <c r="AP71" s="294" t="str">
        <f t="shared" si="4"/>
        <v/>
      </c>
      <c r="AQ71" s="294" t="str">
        <f t="shared" si="4"/>
        <v/>
      </c>
      <c r="AR71" s="294" t="str">
        <f t="shared" si="4"/>
        <v/>
      </c>
      <c r="AS71" s="294" t="str">
        <f t="shared" si="4"/>
        <v/>
      </c>
      <c r="AT71" s="295" t="str">
        <f t="shared" si="4"/>
        <v/>
      </c>
      <c r="AU71" s="294" t="str">
        <f t="shared" si="4"/>
        <v/>
      </c>
      <c r="AV71" s="294" t="str">
        <f t="shared" si="4"/>
        <v/>
      </c>
      <c r="AW71" s="295" t="str">
        <f t="shared" si="4"/>
        <v/>
      </c>
      <c r="AX71" s="887"/>
      <c r="AY71" s="888"/>
      <c r="AZ71" s="888"/>
      <c r="BA71" s="889"/>
      <c r="BB71" s="872"/>
      <c r="BC71" s="873"/>
      <c r="BD71" s="873"/>
      <c r="BE71" s="873"/>
      <c r="BF71" s="874"/>
    </row>
    <row r="72" spans="2:73" ht="13.5" customHeight="1" x14ac:dyDescent="0.2">
      <c r="C72" s="297"/>
      <c r="D72" s="297"/>
      <c r="E72" s="297"/>
      <c r="F72" s="297"/>
      <c r="G72" s="298"/>
      <c r="H72" s="299"/>
      <c r="AF72" s="234"/>
    </row>
    <row r="73" spans="2:73" ht="11.4" customHeight="1" x14ac:dyDescent="0.2">
      <c r="H73" s="300"/>
      <c r="I73" s="300"/>
      <c r="J73" s="300"/>
      <c r="K73" s="300"/>
      <c r="L73" s="300"/>
      <c r="M73" s="300"/>
      <c r="N73" s="300"/>
      <c r="O73" s="300"/>
      <c r="P73" s="300"/>
      <c r="Q73" s="300"/>
      <c r="R73" s="300"/>
      <c r="S73" s="300"/>
      <c r="T73" s="300"/>
      <c r="U73" s="300"/>
      <c r="V73" s="300"/>
      <c r="W73" s="300"/>
      <c r="X73" s="300"/>
      <c r="Y73" s="300"/>
      <c r="Z73" s="300"/>
      <c r="AA73" s="300"/>
      <c r="AB73" s="300"/>
      <c r="AC73" s="300"/>
      <c r="AD73" s="300"/>
      <c r="AE73" s="300"/>
      <c r="AF73" s="300"/>
      <c r="AG73" s="300"/>
      <c r="AH73" s="300"/>
      <c r="AI73" s="300"/>
      <c r="AJ73" s="300"/>
      <c r="AK73" s="300"/>
      <c r="AL73" s="300"/>
      <c r="AM73" s="300"/>
      <c r="AN73" s="300"/>
      <c r="AO73" s="300"/>
      <c r="AP73" s="300"/>
      <c r="AQ73" s="300"/>
      <c r="AR73" s="300"/>
      <c r="AS73" s="300"/>
      <c r="AT73" s="300"/>
      <c r="AU73" s="300"/>
      <c r="AV73" s="300"/>
      <c r="AW73" s="300"/>
      <c r="AX73" s="300"/>
      <c r="AY73" s="300"/>
      <c r="AZ73" s="300"/>
      <c r="BA73" s="300"/>
    </row>
    <row r="74" spans="2:73" ht="20.25" customHeight="1" x14ac:dyDescent="0.25">
      <c r="BN74" s="229"/>
      <c r="BO74" s="218"/>
      <c r="BP74" s="229"/>
      <c r="BQ74" s="229"/>
      <c r="BR74" s="229"/>
      <c r="BS74" s="301"/>
      <c r="BT74" s="302"/>
      <c r="BU74" s="302"/>
    </row>
    <row r="75" spans="2:73" ht="20.25" customHeight="1" x14ac:dyDescent="0.2">
      <c r="C75" s="303"/>
      <c r="D75" s="303"/>
      <c r="E75" s="303"/>
      <c r="F75" s="303"/>
      <c r="G75" s="303"/>
      <c r="H75" s="234"/>
      <c r="I75" s="234"/>
    </row>
    <row r="76" spans="2:73" ht="20.25" customHeight="1" x14ac:dyDescent="0.2">
      <c r="C76" s="303"/>
      <c r="D76" s="303"/>
      <c r="E76" s="303"/>
      <c r="F76" s="303"/>
      <c r="G76" s="303"/>
      <c r="H76" s="234"/>
      <c r="I76" s="234"/>
    </row>
    <row r="77" spans="2:73" ht="20.25" customHeight="1" x14ac:dyDescent="0.2">
      <c r="C77" s="234"/>
      <c r="D77" s="234"/>
      <c r="E77" s="234"/>
      <c r="F77" s="234"/>
      <c r="G77" s="234"/>
    </row>
    <row r="78" spans="2:73" ht="20.25" customHeight="1" x14ac:dyDescent="0.2">
      <c r="C78" s="234"/>
      <c r="D78" s="234"/>
      <c r="E78" s="234"/>
      <c r="F78" s="234"/>
      <c r="G78" s="234"/>
    </row>
    <row r="79" spans="2:73" ht="20.25" customHeight="1" x14ac:dyDescent="0.2">
      <c r="C79" s="234"/>
      <c r="D79" s="234"/>
      <c r="E79" s="234"/>
      <c r="F79" s="234"/>
      <c r="G79" s="234"/>
    </row>
    <row r="80" spans="2:73" ht="20.25" customHeight="1" x14ac:dyDescent="0.2">
      <c r="C80" s="234"/>
      <c r="D80" s="234"/>
      <c r="E80" s="234"/>
      <c r="F80" s="234"/>
      <c r="G80" s="234"/>
    </row>
  </sheetData>
  <sheetProtection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5"/>
  <conditionalFormatting sqref="S24 S62:BA71">
    <cfRule type="expression" dxfId="547" priority="274">
      <formula>INDIRECT(ADDRESS(ROW(),COLUMN()))=TRUNC(INDIRECT(ADDRESS(ROW(),COLUMN())))</formula>
    </cfRule>
  </conditionalFormatting>
  <conditionalFormatting sqref="S23">
    <cfRule type="expression" dxfId="546" priority="273">
      <formula>INDIRECT(ADDRESS(ROW(),COLUMN()))=TRUNC(INDIRECT(ADDRESS(ROW(),COLUMN())))</formula>
    </cfRule>
  </conditionalFormatting>
  <conditionalFormatting sqref="T24:Y24">
    <cfRule type="expression" dxfId="545" priority="272">
      <formula>INDIRECT(ADDRESS(ROW(),COLUMN()))=TRUNC(INDIRECT(ADDRESS(ROW(),COLUMN())))</formula>
    </cfRule>
  </conditionalFormatting>
  <conditionalFormatting sqref="T23:Y23">
    <cfRule type="expression" dxfId="544" priority="271">
      <formula>INDIRECT(ADDRESS(ROW(),COLUMN()))=TRUNC(INDIRECT(ADDRESS(ROW(),COLUMN())))</formula>
    </cfRule>
  </conditionalFormatting>
  <conditionalFormatting sqref="AX23:BA24">
    <cfRule type="expression" dxfId="543" priority="270">
      <formula>INDIRECT(ADDRESS(ROW(),COLUMN()))=TRUNC(INDIRECT(ADDRESS(ROW(),COLUMN())))</formula>
    </cfRule>
  </conditionalFormatting>
  <conditionalFormatting sqref="BC14:BD14">
    <cfRule type="expression" dxfId="542" priority="269">
      <formula>INDIRECT(ADDRESS(ROW(),COLUMN()))=TRUNC(INDIRECT(ADDRESS(ROW(),COLUMN())))</formula>
    </cfRule>
  </conditionalFormatting>
  <conditionalFormatting sqref="Z24">
    <cfRule type="expression" dxfId="541" priority="268">
      <formula>INDIRECT(ADDRESS(ROW(),COLUMN()))=TRUNC(INDIRECT(ADDRESS(ROW(),COLUMN())))</formula>
    </cfRule>
  </conditionalFormatting>
  <conditionalFormatting sqref="Z23">
    <cfRule type="expression" dxfId="540" priority="267">
      <formula>INDIRECT(ADDRESS(ROW(),COLUMN()))=TRUNC(INDIRECT(ADDRESS(ROW(),COLUMN())))</formula>
    </cfRule>
  </conditionalFormatting>
  <conditionalFormatting sqref="AA24:AF24">
    <cfRule type="expression" dxfId="539" priority="266">
      <formula>INDIRECT(ADDRESS(ROW(),COLUMN()))=TRUNC(INDIRECT(ADDRESS(ROW(),COLUMN())))</formula>
    </cfRule>
  </conditionalFormatting>
  <conditionalFormatting sqref="AA23:AF23">
    <cfRule type="expression" dxfId="538" priority="265">
      <formula>INDIRECT(ADDRESS(ROW(),COLUMN()))=TRUNC(INDIRECT(ADDRESS(ROW(),COLUMN())))</formula>
    </cfRule>
  </conditionalFormatting>
  <conditionalFormatting sqref="AG24">
    <cfRule type="expression" dxfId="537" priority="264">
      <formula>INDIRECT(ADDRESS(ROW(),COLUMN()))=TRUNC(INDIRECT(ADDRESS(ROW(),COLUMN())))</formula>
    </cfRule>
  </conditionalFormatting>
  <conditionalFormatting sqref="AG23">
    <cfRule type="expression" dxfId="536" priority="263">
      <formula>INDIRECT(ADDRESS(ROW(),COLUMN()))=TRUNC(INDIRECT(ADDRESS(ROW(),COLUMN())))</formula>
    </cfRule>
  </conditionalFormatting>
  <conditionalFormatting sqref="AH24:AM24">
    <cfRule type="expression" dxfId="535" priority="262">
      <formula>INDIRECT(ADDRESS(ROW(),COLUMN()))=TRUNC(INDIRECT(ADDRESS(ROW(),COLUMN())))</formula>
    </cfRule>
  </conditionalFormatting>
  <conditionalFormatting sqref="AH23:AM23">
    <cfRule type="expression" dxfId="534" priority="261">
      <formula>INDIRECT(ADDRESS(ROW(),COLUMN()))=TRUNC(INDIRECT(ADDRESS(ROW(),COLUMN())))</formula>
    </cfRule>
  </conditionalFormatting>
  <conditionalFormatting sqref="AN24">
    <cfRule type="expression" dxfId="533" priority="260">
      <formula>INDIRECT(ADDRESS(ROW(),COLUMN()))=TRUNC(INDIRECT(ADDRESS(ROW(),COLUMN())))</formula>
    </cfRule>
  </conditionalFormatting>
  <conditionalFormatting sqref="AN23">
    <cfRule type="expression" dxfId="532" priority="259">
      <formula>INDIRECT(ADDRESS(ROW(),COLUMN()))=TRUNC(INDIRECT(ADDRESS(ROW(),COLUMN())))</formula>
    </cfRule>
  </conditionalFormatting>
  <conditionalFormatting sqref="AO24:AT24">
    <cfRule type="expression" dxfId="531" priority="258">
      <formula>INDIRECT(ADDRESS(ROW(),COLUMN()))=TRUNC(INDIRECT(ADDRESS(ROW(),COLUMN())))</formula>
    </cfRule>
  </conditionalFormatting>
  <conditionalFormatting sqref="AO23:AT23">
    <cfRule type="expression" dxfId="530" priority="257">
      <formula>INDIRECT(ADDRESS(ROW(),COLUMN()))=TRUNC(INDIRECT(ADDRESS(ROW(),COLUMN())))</formula>
    </cfRule>
  </conditionalFormatting>
  <conditionalFormatting sqref="AU24">
    <cfRule type="expression" dxfId="529" priority="256">
      <formula>INDIRECT(ADDRESS(ROW(),COLUMN()))=TRUNC(INDIRECT(ADDRESS(ROW(),COLUMN())))</formula>
    </cfRule>
  </conditionalFormatting>
  <conditionalFormatting sqref="AU23">
    <cfRule type="expression" dxfId="528" priority="255">
      <formula>INDIRECT(ADDRESS(ROW(),COLUMN()))=TRUNC(INDIRECT(ADDRESS(ROW(),COLUMN())))</formula>
    </cfRule>
  </conditionalFormatting>
  <conditionalFormatting sqref="AV24:AW24">
    <cfRule type="expression" dxfId="527" priority="254">
      <formula>INDIRECT(ADDRESS(ROW(),COLUMN()))=TRUNC(INDIRECT(ADDRESS(ROW(),COLUMN())))</formula>
    </cfRule>
  </conditionalFormatting>
  <conditionalFormatting sqref="AV23:AW23">
    <cfRule type="expression" dxfId="526" priority="253">
      <formula>INDIRECT(ADDRESS(ROW(),COLUMN()))=TRUNC(INDIRECT(ADDRESS(ROW(),COLUMN())))</formula>
    </cfRule>
  </conditionalFormatting>
  <conditionalFormatting sqref="S27">
    <cfRule type="expression" dxfId="525" priority="252">
      <formula>INDIRECT(ADDRESS(ROW(),COLUMN()))=TRUNC(INDIRECT(ADDRESS(ROW(),COLUMN())))</formula>
    </cfRule>
  </conditionalFormatting>
  <conditionalFormatting sqref="S26">
    <cfRule type="expression" dxfId="524" priority="251">
      <formula>INDIRECT(ADDRESS(ROW(),COLUMN()))=TRUNC(INDIRECT(ADDRESS(ROW(),COLUMN())))</formula>
    </cfRule>
  </conditionalFormatting>
  <conditionalFormatting sqref="T27:Y27">
    <cfRule type="expression" dxfId="523" priority="250">
      <formula>INDIRECT(ADDRESS(ROW(),COLUMN()))=TRUNC(INDIRECT(ADDRESS(ROW(),COLUMN())))</formula>
    </cfRule>
  </conditionalFormatting>
  <conditionalFormatting sqref="T26:Y26">
    <cfRule type="expression" dxfId="522" priority="249">
      <formula>INDIRECT(ADDRESS(ROW(),COLUMN()))=TRUNC(INDIRECT(ADDRESS(ROW(),COLUMN())))</formula>
    </cfRule>
  </conditionalFormatting>
  <conditionalFormatting sqref="AX26:BA27">
    <cfRule type="expression" dxfId="521" priority="248">
      <formula>INDIRECT(ADDRESS(ROW(),COLUMN()))=TRUNC(INDIRECT(ADDRESS(ROW(),COLUMN())))</formula>
    </cfRule>
  </conditionalFormatting>
  <conditionalFormatting sqref="Z27">
    <cfRule type="expression" dxfId="520" priority="247">
      <formula>INDIRECT(ADDRESS(ROW(),COLUMN()))=TRUNC(INDIRECT(ADDRESS(ROW(),COLUMN())))</formula>
    </cfRule>
  </conditionalFormatting>
  <conditionalFormatting sqref="Z26">
    <cfRule type="expression" dxfId="519" priority="246">
      <formula>INDIRECT(ADDRESS(ROW(),COLUMN()))=TRUNC(INDIRECT(ADDRESS(ROW(),COLUMN())))</formula>
    </cfRule>
  </conditionalFormatting>
  <conditionalFormatting sqref="AA27:AF27">
    <cfRule type="expression" dxfId="518" priority="245">
      <formula>INDIRECT(ADDRESS(ROW(),COLUMN()))=TRUNC(INDIRECT(ADDRESS(ROW(),COLUMN())))</formula>
    </cfRule>
  </conditionalFormatting>
  <conditionalFormatting sqref="AA26:AF26">
    <cfRule type="expression" dxfId="517" priority="244">
      <formula>INDIRECT(ADDRESS(ROW(),COLUMN()))=TRUNC(INDIRECT(ADDRESS(ROW(),COLUMN())))</formula>
    </cfRule>
  </conditionalFormatting>
  <conditionalFormatting sqref="AG27">
    <cfRule type="expression" dxfId="516" priority="243">
      <formula>INDIRECT(ADDRESS(ROW(),COLUMN()))=TRUNC(INDIRECT(ADDRESS(ROW(),COLUMN())))</formula>
    </cfRule>
  </conditionalFormatting>
  <conditionalFormatting sqref="AG26">
    <cfRule type="expression" dxfId="515" priority="242">
      <formula>INDIRECT(ADDRESS(ROW(),COLUMN()))=TRUNC(INDIRECT(ADDRESS(ROW(),COLUMN())))</formula>
    </cfRule>
  </conditionalFormatting>
  <conditionalFormatting sqref="AH27:AM27">
    <cfRule type="expression" dxfId="514" priority="241">
      <formula>INDIRECT(ADDRESS(ROW(),COLUMN()))=TRUNC(INDIRECT(ADDRESS(ROW(),COLUMN())))</formula>
    </cfRule>
  </conditionalFormatting>
  <conditionalFormatting sqref="AH26:AM26">
    <cfRule type="expression" dxfId="513" priority="240">
      <formula>INDIRECT(ADDRESS(ROW(),COLUMN()))=TRUNC(INDIRECT(ADDRESS(ROW(),COLUMN())))</formula>
    </cfRule>
  </conditionalFormatting>
  <conditionalFormatting sqref="AN27">
    <cfRule type="expression" dxfId="512" priority="239">
      <formula>INDIRECT(ADDRESS(ROW(),COLUMN()))=TRUNC(INDIRECT(ADDRESS(ROW(),COLUMN())))</formula>
    </cfRule>
  </conditionalFormatting>
  <conditionalFormatting sqref="AN26">
    <cfRule type="expression" dxfId="511" priority="238">
      <formula>INDIRECT(ADDRESS(ROW(),COLUMN()))=TRUNC(INDIRECT(ADDRESS(ROW(),COLUMN())))</formula>
    </cfRule>
  </conditionalFormatting>
  <conditionalFormatting sqref="AO27:AT27">
    <cfRule type="expression" dxfId="510" priority="237">
      <formula>INDIRECT(ADDRESS(ROW(),COLUMN()))=TRUNC(INDIRECT(ADDRESS(ROW(),COLUMN())))</formula>
    </cfRule>
  </conditionalFormatting>
  <conditionalFormatting sqref="AO26:AT26">
    <cfRule type="expression" dxfId="509" priority="236">
      <formula>INDIRECT(ADDRESS(ROW(),COLUMN()))=TRUNC(INDIRECT(ADDRESS(ROW(),COLUMN())))</formula>
    </cfRule>
  </conditionalFormatting>
  <conditionalFormatting sqref="AU27">
    <cfRule type="expression" dxfId="508" priority="235">
      <formula>INDIRECT(ADDRESS(ROW(),COLUMN()))=TRUNC(INDIRECT(ADDRESS(ROW(),COLUMN())))</formula>
    </cfRule>
  </conditionalFormatting>
  <conditionalFormatting sqref="AU26">
    <cfRule type="expression" dxfId="507" priority="234">
      <formula>INDIRECT(ADDRESS(ROW(),COLUMN()))=TRUNC(INDIRECT(ADDRESS(ROW(),COLUMN())))</formula>
    </cfRule>
  </conditionalFormatting>
  <conditionalFormatting sqref="AV27:AW27">
    <cfRule type="expression" dxfId="506" priority="233">
      <formula>INDIRECT(ADDRESS(ROW(),COLUMN()))=TRUNC(INDIRECT(ADDRESS(ROW(),COLUMN())))</formula>
    </cfRule>
  </conditionalFormatting>
  <conditionalFormatting sqref="AV26:AW26">
    <cfRule type="expression" dxfId="505" priority="232">
      <formula>INDIRECT(ADDRESS(ROW(),COLUMN()))=TRUNC(INDIRECT(ADDRESS(ROW(),COLUMN())))</formula>
    </cfRule>
  </conditionalFormatting>
  <conditionalFormatting sqref="S30">
    <cfRule type="expression" dxfId="504" priority="231">
      <formula>INDIRECT(ADDRESS(ROW(),COLUMN()))=TRUNC(INDIRECT(ADDRESS(ROW(),COLUMN())))</formula>
    </cfRule>
  </conditionalFormatting>
  <conditionalFormatting sqref="S29">
    <cfRule type="expression" dxfId="503" priority="230">
      <formula>INDIRECT(ADDRESS(ROW(),COLUMN()))=TRUNC(INDIRECT(ADDRESS(ROW(),COLUMN())))</formula>
    </cfRule>
  </conditionalFormatting>
  <conditionalFormatting sqref="T30:Y30">
    <cfRule type="expression" dxfId="502" priority="229">
      <formula>INDIRECT(ADDRESS(ROW(),COLUMN()))=TRUNC(INDIRECT(ADDRESS(ROW(),COLUMN())))</formula>
    </cfRule>
  </conditionalFormatting>
  <conditionalFormatting sqref="T29:Y29">
    <cfRule type="expression" dxfId="501" priority="228">
      <formula>INDIRECT(ADDRESS(ROW(),COLUMN()))=TRUNC(INDIRECT(ADDRESS(ROW(),COLUMN())))</formula>
    </cfRule>
  </conditionalFormatting>
  <conditionalFormatting sqref="AX29:BA30">
    <cfRule type="expression" dxfId="500" priority="227">
      <formula>INDIRECT(ADDRESS(ROW(),COLUMN()))=TRUNC(INDIRECT(ADDRESS(ROW(),COLUMN())))</formula>
    </cfRule>
  </conditionalFormatting>
  <conditionalFormatting sqref="Z30">
    <cfRule type="expression" dxfId="499" priority="226">
      <formula>INDIRECT(ADDRESS(ROW(),COLUMN()))=TRUNC(INDIRECT(ADDRESS(ROW(),COLUMN())))</formula>
    </cfRule>
  </conditionalFormatting>
  <conditionalFormatting sqref="Z29">
    <cfRule type="expression" dxfId="498" priority="225">
      <formula>INDIRECT(ADDRESS(ROW(),COLUMN()))=TRUNC(INDIRECT(ADDRESS(ROW(),COLUMN())))</formula>
    </cfRule>
  </conditionalFormatting>
  <conditionalFormatting sqref="AA30:AF30">
    <cfRule type="expression" dxfId="497" priority="224">
      <formula>INDIRECT(ADDRESS(ROW(),COLUMN()))=TRUNC(INDIRECT(ADDRESS(ROW(),COLUMN())))</formula>
    </cfRule>
  </conditionalFormatting>
  <conditionalFormatting sqref="AA29:AF29">
    <cfRule type="expression" dxfId="496" priority="223">
      <formula>INDIRECT(ADDRESS(ROW(),COLUMN()))=TRUNC(INDIRECT(ADDRESS(ROW(),COLUMN())))</formula>
    </cfRule>
  </conditionalFormatting>
  <conditionalFormatting sqref="AG30">
    <cfRule type="expression" dxfId="495" priority="222">
      <formula>INDIRECT(ADDRESS(ROW(),COLUMN()))=TRUNC(INDIRECT(ADDRESS(ROW(),COLUMN())))</formula>
    </cfRule>
  </conditionalFormatting>
  <conditionalFormatting sqref="AG29">
    <cfRule type="expression" dxfId="494" priority="221">
      <formula>INDIRECT(ADDRESS(ROW(),COLUMN()))=TRUNC(INDIRECT(ADDRESS(ROW(),COLUMN())))</formula>
    </cfRule>
  </conditionalFormatting>
  <conditionalFormatting sqref="AH30:AM30">
    <cfRule type="expression" dxfId="493" priority="220">
      <formula>INDIRECT(ADDRESS(ROW(),COLUMN()))=TRUNC(INDIRECT(ADDRESS(ROW(),COLUMN())))</formula>
    </cfRule>
  </conditionalFormatting>
  <conditionalFormatting sqref="AH29:AM29">
    <cfRule type="expression" dxfId="492" priority="219">
      <formula>INDIRECT(ADDRESS(ROW(),COLUMN()))=TRUNC(INDIRECT(ADDRESS(ROW(),COLUMN())))</formula>
    </cfRule>
  </conditionalFormatting>
  <conditionalFormatting sqref="AN30">
    <cfRule type="expression" dxfId="491" priority="218">
      <formula>INDIRECT(ADDRESS(ROW(),COLUMN()))=TRUNC(INDIRECT(ADDRESS(ROW(),COLUMN())))</formula>
    </cfRule>
  </conditionalFormatting>
  <conditionalFormatting sqref="AN29">
    <cfRule type="expression" dxfId="490" priority="217">
      <formula>INDIRECT(ADDRESS(ROW(),COLUMN()))=TRUNC(INDIRECT(ADDRESS(ROW(),COLUMN())))</formula>
    </cfRule>
  </conditionalFormatting>
  <conditionalFormatting sqref="AO30:AT30">
    <cfRule type="expression" dxfId="489" priority="216">
      <formula>INDIRECT(ADDRESS(ROW(),COLUMN()))=TRUNC(INDIRECT(ADDRESS(ROW(),COLUMN())))</formula>
    </cfRule>
  </conditionalFormatting>
  <conditionalFormatting sqref="AO29:AT29">
    <cfRule type="expression" dxfId="488" priority="215">
      <formula>INDIRECT(ADDRESS(ROW(),COLUMN()))=TRUNC(INDIRECT(ADDRESS(ROW(),COLUMN())))</formula>
    </cfRule>
  </conditionalFormatting>
  <conditionalFormatting sqref="AU30">
    <cfRule type="expression" dxfId="487" priority="214">
      <formula>INDIRECT(ADDRESS(ROW(),COLUMN()))=TRUNC(INDIRECT(ADDRESS(ROW(),COLUMN())))</formula>
    </cfRule>
  </conditionalFormatting>
  <conditionalFormatting sqref="AU29">
    <cfRule type="expression" dxfId="486" priority="213">
      <formula>INDIRECT(ADDRESS(ROW(),COLUMN()))=TRUNC(INDIRECT(ADDRESS(ROW(),COLUMN())))</formula>
    </cfRule>
  </conditionalFormatting>
  <conditionalFormatting sqref="AV30:AW30">
    <cfRule type="expression" dxfId="485" priority="212">
      <formula>INDIRECT(ADDRESS(ROW(),COLUMN()))=TRUNC(INDIRECT(ADDRESS(ROW(),COLUMN())))</formula>
    </cfRule>
  </conditionalFormatting>
  <conditionalFormatting sqref="AV29:AW29">
    <cfRule type="expression" dxfId="484" priority="211">
      <formula>INDIRECT(ADDRESS(ROW(),COLUMN()))=TRUNC(INDIRECT(ADDRESS(ROW(),COLUMN())))</formula>
    </cfRule>
  </conditionalFormatting>
  <conditionalFormatting sqref="S33">
    <cfRule type="expression" dxfId="483" priority="210">
      <formula>INDIRECT(ADDRESS(ROW(),COLUMN()))=TRUNC(INDIRECT(ADDRESS(ROW(),COLUMN())))</formula>
    </cfRule>
  </conditionalFormatting>
  <conditionalFormatting sqref="S32">
    <cfRule type="expression" dxfId="482" priority="209">
      <formula>INDIRECT(ADDRESS(ROW(),COLUMN()))=TRUNC(INDIRECT(ADDRESS(ROW(),COLUMN())))</formula>
    </cfRule>
  </conditionalFormatting>
  <conditionalFormatting sqref="T33:Y33">
    <cfRule type="expression" dxfId="481" priority="208">
      <formula>INDIRECT(ADDRESS(ROW(),COLUMN()))=TRUNC(INDIRECT(ADDRESS(ROW(),COLUMN())))</formula>
    </cfRule>
  </conditionalFormatting>
  <conditionalFormatting sqref="T32:Y32">
    <cfRule type="expression" dxfId="480" priority="207">
      <formula>INDIRECT(ADDRESS(ROW(),COLUMN()))=TRUNC(INDIRECT(ADDRESS(ROW(),COLUMN())))</formula>
    </cfRule>
  </conditionalFormatting>
  <conditionalFormatting sqref="AX32:BA33">
    <cfRule type="expression" dxfId="479" priority="206">
      <formula>INDIRECT(ADDRESS(ROW(),COLUMN()))=TRUNC(INDIRECT(ADDRESS(ROW(),COLUMN())))</formula>
    </cfRule>
  </conditionalFormatting>
  <conditionalFormatting sqref="Z33">
    <cfRule type="expression" dxfId="478" priority="205">
      <formula>INDIRECT(ADDRESS(ROW(),COLUMN()))=TRUNC(INDIRECT(ADDRESS(ROW(),COLUMN())))</formula>
    </cfRule>
  </conditionalFormatting>
  <conditionalFormatting sqref="Z32">
    <cfRule type="expression" dxfId="477" priority="204">
      <formula>INDIRECT(ADDRESS(ROW(),COLUMN()))=TRUNC(INDIRECT(ADDRESS(ROW(),COLUMN())))</formula>
    </cfRule>
  </conditionalFormatting>
  <conditionalFormatting sqref="AA33:AF33">
    <cfRule type="expression" dxfId="476" priority="203">
      <formula>INDIRECT(ADDRESS(ROW(),COLUMN()))=TRUNC(INDIRECT(ADDRESS(ROW(),COLUMN())))</formula>
    </cfRule>
  </conditionalFormatting>
  <conditionalFormatting sqref="AA32:AF32">
    <cfRule type="expression" dxfId="475" priority="202">
      <formula>INDIRECT(ADDRESS(ROW(),COLUMN()))=TRUNC(INDIRECT(ADDRESS(ROW(),COLUMN())))</formula>
    </cfRule>
  </conditionalFormatting>
  <conditionalFormatting sqref="AG33">
    <cfRule type="expression" dxfId="474" priority="201">
      <formula>INDIRECT(ADDRESS(ROW(),COLUMN()))=TRUNC(INDIRECT(ADDRESS(ROW(),COLUMN())))</formula>
    </cfRule>
  </conditionalFormatting>
  <conditionalFormatting sqref="AG32">
    <cfRule type="expression" dxfId="473" priority="200">
      <formula>INDIRECT(ADDRESS(ROW(),COLUMN()))=TRUNC(INDIRECT(ADDRESS(ROW(),COLUMN())))</formula>
    </cfRule>
  </conditionalFormatting>
  <conditionalFormatting sqref="AH33:AM33">
    <cfRule type="expression" dxfId="472" priority="199">
      <formula>INDIRECT(ADDRESS(ROW(),COLUMN()))=TRUNC(INDIRECT(ADDRESS(ROW(),COLUMN())))</formula>
    </cfRule>
  </conditionalFormatting>
  <conditionalFormatting sqref="AH32:AM32">
    <cfRule type="expression" dxfId="471" priority="198">
      <formula>INDIRECT(ADDRESS(ROW(),COLUMN()))=TRUNC(INDIRECT(ADDRESS(ROW(),COLUMN())))</formula>
    </cfRule>
  </conditionalFormatting>
  <conditionalFormatting sqref="AN33">
    <cfRule type="expression" dxfId="470" priority="197">
      <formula>INDIRECT(ADDRESS(ROW(),COLUMN()))=TRUNC(INDIRECT(ADDRESS(ROW(),COLUMN())))</formula>
    </cfRule>
  </conditionalFormatting>
  <conditionalFormatting sqref="AN32">
    <cfRule type="expression" dxfId="469" priority="196">
      <formula>INDIRECT(ADDRESS(ROW(),COLUMN()))=TRUNC(INDIRECT(ADDRESS(ROW(),COLUMN())))</formula>
    </cfRule>
  </conditionalFormatting>
  <conditionalFormatting sqref="AO33:AT33">
    <cfRule type="expression" dxfId="468" priority="195">
      <formula>INDIRECT(ADDRESS(ROW(),COLUMN()))=TRUNC(INDIRECT(ADDRESS(ROW(),COLUMN())))</formula>
    </cfRule>
  </conditionalFormatting>
  <conditionalFormatting sqref="AO32:AT32">
    <cfRule type="expression" dxfId="467" priority="194">
      <formula>INDIRECT(ADDRESS(ROW(),COLUMN()))=TRUNC(INDIRECT(ADDRESS(ROW(),COLUMN())))</formula>
    </cfRule>
  </conditionalFormatting>
  <conditionalFormatting sqref="AU33">
    <cfRule type="expression" dxfId="466" priority="193">
      <formula>INDIRECT(ADDRESS(ROW(),COLUMN()))=TRUNC(INDIRECT(ADDRESS(ROW(),COLUMN())))</formula>
    </cfRule>
  </conditionalFormatting>
  <conditionalFormatting sqref="AU32">
    <cfRule type="expression" dxfId="465" priority="192">
      <formula>INDIRECT(ADDRESS(ROW(),COLUMN()))=TRUNC(INDIRECT(ADDRESS(ROW(),COLUMN())))</formula>
    </cfRule>
  </conditionalFormatting>
  <conditionalFormatting sqref="AV33:AW33">
    <cfRule type="expression" dxfId="464" priority="191">
      <formula>INDIRECT(ADDRESS(ROW(),COLUMN()))=TRUNC(INDIRECT(ADDRESS(ROW(),COLUMN())))</formula>
    </cfRule>
  </conditionalFormatting>
  <conditionalFormatting sqref="AV32:AW32">
    <cfRule type="expression" dxfId="463" priority="190">
      <formula>INDIRECT(ADDRESS(ROW(),COLUMN()))=TRUNC(INDIRECT(ADDRESS(ROW(),COLUMN())))</formula>
    </cfRule>
  </conditionalFormatting>
  <conditionalFormatting sqref="S36">
    <cfRule type="expression" dxfId="462" priority="189">
      <formula>INDIRECT(ADDRESS(ROW(),COLUMN()))=TRUNC(INDIRECT(ADDRESS(ROW(),COLUMN())))</formula>
    </cfRule>
  </conditionalFormatting>
  <conditionalFormatting sqref="S35">
    <cfRule type="expression" dxfId="461" priority="188">
      <formula>INDIRECT(ADDRESS(ROW(),COLUMN()))=TRUNC(INDIRECT(ADDRESS(ROW(),COLUMN())))</formula>
    </cfRule>
  </conditionalFormatting>
  <conditionalFormatting sqref="T36:Y36">
    <cfRule type="expression" dxfId="460" priority="187">
      <formula>INDIRECT(ADDRESS(ROW(),COLUMN()))=TRUNC(INDIRECT(ADDRESS(ROW(),COLUMN())))</formula>
    </cfRule>
  </conditionalFormatting>
  <conditionalFormatting sqref="T35:Y35">
    <cfRule type="expression" dxfId="459" priority="186">
      <formula>INDIRECT(ADDRESS(ROW(),COLUMN()))=TRUNC(INDIRECT(ADDRESS(ROW(),COLUMN())))</formula>
    </cfRule>
  </conditionalFormatting>
  <conditionalFormatting sqref="AX35:BA36">
    <cfRule type="expression" dxfId="458" priority="185">
      <formula>INDIRECT(ADDRESS(ROW(),COLUMN()))=TRUNC(INDIRECT(ADDRESS(ROW(),COLUMN())))</formula>
    </cfRule>
  </conditionalFormatting>
  <conditionalFormatting sqref="Z36">
    <cfRule type="expression" dxfId="457" priority="184">
      <formula>INDIRECT(ADDRESS(ROW(),COLUMN()))=TRUNC(INDIRECT(ADDRESS(ROW(),COLUMN())))</formula>
    </cfRule>
  </conditionalFormatting>
  <conditionalFormatting sqref="Z35">
    <cfRule type="expression" dxfId="456" priority="183">
      <formula>INDIRECT(ADDRESS(ROW(),COLUMN()))=TRUNC(INDIRECT(ADDRESS(ROW(),COLUMN())))</formula>
    </cfRule>
  </conditionalFormatting>
  <conditionalFormatting sqref="AA36:AF36">
    <cfRule type="expression" dxfId="455" priority="182">
      <formula>INDIRECT(ADDRESS(ROW(),COLUMN()))=TRUNC(INDIRECT(ADDRESS(ROW(),COLUMN())))</formula>
    </cfRule>
  </conditionalFormatting>
  <conditionalFormatting sqref="AA35:AF35">
    <cfRule type="expression" dxfId="454" priority="181">
      <formula>INDIRECT(ADDRESS(ROW(),COLUMN()))=TRUNC(INDIRECT(ADDRESS(ROW(),COLUMN())))</formula>
    </cfRule>
  </conditionalFormatting>
  <conditionalFormatting sqref="AG36">
    <cfRule type="expression" dxfId="453" priority="180">
      <formula>INDIRECT(ADDRESS(ROW(),COLUMN()))=TRUNC(INDIRECT(ADDRESS(ROW(),COLUMN())))</formula>
    </cfRule>
  </conditionalFormatting>
  <conditionalFormatting sqref="AG35">
    <cfRule type="expression" dxfId="452" priority="179">
      <formula>INDIRECT(ADDRESS(ROW(),COLUMN()))=TRUNC(INDIRECT(ADDRESS(ROW(),COLUMN())))</formula>
    </cfRule>
  </conditionalFormatting>
  <conditionalFormatting sqref="AH36:AM36">
    <cfRule type="expression" dxfId="451" priority="178">
      <formula>INDIRECT(ADDRESS(ROW(),COLUMN()))=TRUNC(INDIRECT(ADDRESS(ROW(),COLUMN())))</formula>
    </cfRule>
  </conditionalFormatting>
  <conditionalFormatting sqref="AH35:AM35">
    <cfRule type="expression" dxfId="450" priority="177">
      <formula>INDIRECT(ADDRESS(ROW(),COLUMN()))=TRUNC(INDIRECT(ADDRESS(ROW(),COLUMN())))</formula>
    </cfRule>
  </conditionalFormatting>
  <conditionalFormatting sqref="AN36">
    <cfRule type="expression" dxfId="449" priority="176">
      <formula>INDIRECT(ADDRESS(ROW(),COLUMN()))=TRUNC(INDIRECT(ADDRESS(ROW(),COLUMN())))</formula>
    </cfRule>
  </conditionalFormatting>
  <conditionalFormatting sqref="AN35">
    <cfRule type="expression" dxfId="448" priority="175">
      <formula>INDIRECT(ADDRESS(ROW(),COLUMN()))=TRUNC(INDIRECT(ADDRESS(ROW(),COLUMN())))</formula>
    </cfRule>
  </conditionalFormatting>
  <conditionalFormatting sqref="AO36:AT36">
    <cfRule type="expression" dxfId="447" priority="174">
      <formula>INDIRECT(ADDRESS(ROW(),COLUMN()))=TRUNC(INDIRECT(ADDRESS(ROW(),COLUMN())))</formula>
    </cfRule>
  </conditionalFormatting>
  <conditionalFormatting sqref="AO35:AT35">
    <cfRule type="expression" dxfId="446" priority="173">
      <formula>INDIRECT(ADDRESS(ROW(),COLUMN()))=TRUNC(INDIRECT(ADDRESS(ROW(),COLUMN())))</formula>
    </cfRule>
  </conditionalFormatting>
  <conditionalFormatting sqref="AU36">
    <cfRule type="expression" dxfId="445" priority="172">
      <formula>INDIRECT(ADDRESS(ROW(),COLUMN()))=TRUNC(INDIRECT(ADDRESS(ROW(),COLUMN())))</formula>
    </cfRule>
  </conditionalFormatting>
  <conditionalFormatting sqref="AU35">
    <cfRule type="expression" dxfId="444" priority="171">
      <formula>INDIRECT(ADDRESS(ROW(),COLUMN()))=TRUNC(INDIRECT(ADDRESS(ROW(),COLUMN())))</formula>
    </cfRule>
  </conditionalFormatting>
  <conditionalFormatting sqref="AV36:AW36">
    <cfRule type="expression" dxfId="443" priority="170">
      <formula>INDIRECT(ADDRESS(ROW(),COLUMN()))=TRUNC(INDIRECT(ADDRESS(ROW(),COLUMN())))</formula>
    </cfRule>
  </conditionalFormatting>
  <conditionalFormatting sqref="AV35:AW35">
    <cfRule type="expression" dxfId="442" priority="169">
      <formula>INDIRECT(ADDRESS(ROW(),COLUMN()))=TRUNC(INDIRECT(ADDRESS(ROW(),COLUMN())))</formula>
    </cfRule>
  </conditionalFormatting>
  <conditionalFormatting sqref="S39">
    <cfRule type="expression" dxfId="441" priority="168">
      <formula>INDIRECT(ADDRESS(ROW(),COLUMN()))=TRUNC(INDIRECT(ADDRESS(ROW(),COLUMN())))</formula>
    </cfRule>
  </conditionalFormatting>
  <conditionalFormatting sqref="S38">
    <cfRule type="expression" dxfId="440" priority="167">
      <formula>INDIRECT(ADDRESS(ROW(),COLUMN()))=TRUNC(INDIRECT(ADDRESS(ROW(),COLUMN())))</formula>
    </cfRule>
  </conditionalFormatting>
  <conditionalFormatting sqref="T39:Y39">
    <cfRule type="expression" dxfId="439" priority="166">
      <formula>INDIRECT(ADDRESS(ROW(),COLUMN()))=TRUNC(INDIRECT(ADDRESS(ROW(),COLUMN())))</formula>
    </cfRule>
  </conditionalFormatting>
  <conditionalFormatting sqref="T38:Y38">
    <cfRule type="expression" dxfId="438" priority="165">
      <formula>INDIRECT(ADDRESS(ROW(),COLUMN()))=TRUNC(INDIRECT(ADDRESS(ROW(),COLUMN())))</formula>
    </cfRule>
  </conditionalFormatting>
  <conditionalFormatting sqref="AX38:BA39">
    <cfRule type="expression" dxfId="437" priority="164">
      <formula>INDIRECT(ADDRESS(ROW(),COLUMN()))=TRUNC(INDIRECT(ADDRESS(ROW(),COLUMN())))</formula>
    </cfRule>
  </conditionalFormatting>
  <conditionalFormatting sqref="Z39">
    <cfRule type="expression" dxfId="436" priority="163">
      <formula>INDIRECT(ADDRESS(ROW(),COLUMN()))=TRUNC(INDIRECT(ADDRESS(ROW(),COLUMN())))</formula>
    </cfRule>
  </conditionalFormatting>
  <conditionalFormatting sqref="Z38">
    <cfRule type="expression" dxfId="435" priority="162">
      <formula>INDIRECT(ADDRESS(ROW(),COLUMN()))=TRUNC(INDIRECT(ADDRESS(ROW(),COLUMN())))</formula>
    </cfRule>
  </conditionalFormatting>
  <conditionalFormatting sqref="AA39:AF39">
    <cfRule type="expression" dxfId="434" priority="161">
      <formula>INDIRECT(ADDRESS(ROW(),COLUMN()))=TRUNC(INDIRECT(ADDRESS(ROW(),COLUMN())))</formula>
    </cfRule>
  </conditionalFormatting>
  <conditionalFormatting sqref="AA38:AF38">
    <cfRule type="expression" dxfId="433" priority="160">
      <formula>INDIRECT(ADDRESS(ROW(),COLUMN()))=TRUNC(INDIRECT(ADDRESS(ROW(),COLUMN())))</formula>
    </cfRule>
  </conditionalFormatting>
  <conditionalFormatting sqref="AG39">
    <cfRule type="expression" dxfId="432" priority="159">
      <formula>INDIRECT(ADDRESS(ROW(),COLUMN()))=TRUNC(INDIRECT(ADDRESS(ROW(),COLUMN())))</formula>
    </cfRule>
  </conditionalFormatting>
  <conditionalFormatting sqref="AG38">
    <cfRule type="expression" dxfId="431" priority="158">
      <formula>INDIRECT(ADDRESS(ROW(),COLUMN()))=TRUNC(INDIRECT(ADDRESS(ROW(),COLUMN())))</formula>
    </cfRule>
  </conditionalFormatting>
  <conditionalFormatting sqref="AH39:AM39">
    <cfRule type="expression" dxfId="430" priority="157">
      <formula>INDIRECT(ADDRESS(ROW(),COLUMN()))=TRUNC(INDIRECT(ADDRESS(ROW(),COLUMN())))</formula>
    </cfRule>
  </conditionalFormatting>
  <conditionalFormatting sqref="AH38:AM38">
    <cfRule type="expression" dxfId="429" priority="156">
      <formula>INDIRECT(ADDRESS(ROW(),COLUMN()))=TRUNC(INDIRECT(ADDRESS(ROW(),COLUMN())))</formula>
    </cfRule>
  </conditionalFormatting>
  <conditionalFormatting sqref="AN39">
    <cfRule type="expression" dxfId="428" priority="155">
      <formula>INDIRECT(ADDRESS(ROW(),COLUMN()))=TRUNC(INDIRECT(ADDRESS(ROW(),COLUMN())))</formula>
    </cfRule>
  </conditionalFormatting>
  <conditionalFormatting sqref="AN38">
    <cfRule type="expression" dxfId="427" priority="154">
      <formula>INDIRECT(ADDRESS(ROW(),COLUMN()))=TRUNC(INDIRECT(ADDRESS(ROW(),COLUMN())))</formula>
    </cfRule>
  </conditionalFormatting>
  <conditionalFormatting sqref="AO39:AT39">
    <cfRule type="expression" dxfId="426" priority="153">
      <formula>INDIRECT(ADDRESS(ROW(),COLUMN()))=TRUNC(INDIRECT(ADDRESS(ROW(),COLUMN())))</formula>
    </cfRule>
  </conditionalFormatting>
  <conditionalFormatting sqref="AO38:AT38">
    <cfRule type="expression" dxfId="425" priority="152">
      <formula>INDIRECT(ADDRESS(ROW(),COLUMN()))=TRUNC(INDIRECT(ADDRESS(ROW(),COLUMN())))</formula>
    </cfRule>
  </conditionalFormatting>
  <conditionalFormatting sqref="AU39">
    <cfRule type="expression" dxfId="424" priority="151">
      <formula>INDIRECT(ADDRESS(ROW(),COLUMN()))=TRUNC(INDIRECT(ADDRESS(ROW(),COLUMN())))</formula>
    </cfRule>
  </conditionalFormatting>
  <conditionalFormatting sqref="AU38">
    <cfRule type="expression" dxfId="423" priority="150">
      <formula>INDIRECT(ADDRESS(ROW(),COLUMN()))=TRUNC(INDIRECT(ADDRESS(ROW(),COLUMN())))</formula>
    </cfRule>
  </conditionalFormatting>
  <conditionalFormatting sqref="AV39:AW39">
    <cfRule type="expression" dxfId="422" priority="149">
      <formula>INDIRECT(ADDRESS(ROW(),COLUMN()))=TRUNC(INDIRECT(ADDRESS(ROW(),COLUMN())))</formula>
    </cfRule>
  </conditionalFormatting>
  <conditionalFormatting sqref="AV38:AW38">
    <cfRule type="expression" dxfId="421" priority="148">
      <formula>INDIRECT(ADDRESS(ROW(),COLUMN()))=TRUNC(INDIRECT(ADDRESS(ROW(),COLUMN())))</formula>
    </cfRule>
  </conditionalFormatting>
  <conditionalFormatting sqref="S42">
    <cfRule type="expression" dxfId="420" priority="147">
      <formula>INDIRECT(ADDRESS(ROW(),COLUMN()))=TRUNC(INDIRECT(ADDRESS(ROW(),COLUMN())))</formula>
    </cfRule>
  </conditionalFormatting>
  <conditionalFormatting sqref="S41">
    <cfRule type="expression" dxfId="419" priority="146">
      <formula>INDIRECT(ADDRESS(ROW(),COLUMN()))=TRUNC(INDIRECT(ADDRESS(ROW(),COLUMN())))</formula>
    </cfRule>
  </conditionalFormatting>
  <conditionalFormatting sqref="T42:Y42">
    <cfRule type="expression" dxfId="418" priority="145">
      <formula>INDIRECT(ADDRESS(ROW(),COLUMN()))=TRUNC(INDIRECT(ADDRESS(ROW(),COLUMN())))</formula>
    </cfRule>
  </conditionalFormatting>
  <conditionalFormatting sqref="T41:Y41">
    <cfRule type="expression" dxfId="417" priority="144">
      <formula>INDIRECT(ADDRESS(ROW(),COLUMN()))=TRUNC(INDIRECT(ADDRESS(ROW(),COLUMN())))</formula>
    </cfRule>
  </conditionalFormatting>
  <conditionalFormatting sqref="AX41:BA42">
    <cfRule type="expression" dxfId="416" priority="143">
      <formula>INDIRECT(ADDRESS(ROW(),COLUMN()))=TRUNC(INDIRECT(ADDRESS(ROW(),COLUMN())))</formula>
    </cfRule>
  </conditionalFormatting>
  <conditionalFormatting sqref="Z42">
    <cfRule type="expression" dxfId="415" priority="142">
      <formula>INDIRECT(ADDRESS(ROW(),COLUMN()))=TRUNC(INDIRECT(ADDRESS(ROW(),COLUMN())))</formula>
    </cfRule>
  </conditionalFormatting>
  <conditionalFormatting sqref="Z41">
    <cfRule type="expression" dxfId="414" priority="141">
      <formula>INDIRECT(ADDRESS(ROW(),COLUMN()))=TRUNC(INDIRECT(ADDRESS(ROW(),COLUMN())))</formula>
    </cfRule>
  </conditionalFormatting>
  <conditionalFormatting sqref="AA42:AF42">
    <cfRule type="expression" dxfId="413" priority="140">
      <formula>INDIRECT(ADDRESS(ROW(),COLUMN()))=TRUNC(INDIRECT(ADDRESS(ROW(),COLUMN())))</formula>
    </cfRule>
  </conditionalFormatting>
  <conditionalFormatting sqref="AA41:AF41">
    <cfRule type="expression" dxfId="412" priority="139">
      <formula>INDIRECT(ADDRESS(ROW(),COLUMN()))=TRUNC(INDIRECT(ADDRESS(ROW(),COLUMN())))</formula>
    </cfRule>
  </conditionalFormatting>
  <conditionalFormatting sqref="AG42">
    <cfRule type="expression" dxfId="411" priority="138">
      <formula>INDIRECT(ADDRESS(ROW(),COLUMN()))=TRUNC(INDIRECT(ADDRESS(ROW(),COLUMN())))</formula>
    </cfRule>
  </conditionalFormatting>
  <conditionalFormatting sqref="AG41">
    <cfRule type="expression" dxfId="410" priority="137">
      <formula>INDIRECT(ADDRESS(ROW(),COLUMN()))=TRUNC(INDIRECT(ADDRESS(ROW(),COLUMN())))</formula>
    </cfRule>
  </conditionalFormatting>
  <conditionalFormatting sqref="AH42:AM42">
    <cfRule type="expression" dxfId="409" priority="136">
      <formula>INDIRECT(ADDRESS(ROW(),COLUMN()))=TRUNC(INDIRECT(ADDRESS(ROW(),COLUMN())))</formula>
    </cfRule>
  </conditionalFormatting>
  <conditionalFormatting sqref="AH41:AM41">
    <cfRule type="expression" dxfId="408" priority="135">
      <formula>INDIRECT(ADDRESS(ROW(),COLUMN()))=TRUNC(INDIRECT(ADDRESS(ROW(),COLUMN())))</formula>
    </cfRule>
  </conditionalFormatting>
  <conditionalFormatting sqref="AN42">
    <cfRule type="expression" dxfId="407" priority="134">
      <formula>INDIRECT(ADDRESS(ROW(),COLUMN()))=TRUNC(INDIRECT(ADDRESS(ROW(),COLUMN())))</formula>
    </cfRule>
  </conditionalFormatting>
  <conditionalFormatting sqref="AN41">
    <cfRule type="expression" dxfId="406" priority="133">
      <formula>INDIRECT(ADDRESS(ROW(),COLUMN()))=TRUNC(INDIRECT(ADDRESS(ROW(),COLUMN())))</formula>
    </cfRule>
  </conditionalFormatting>
  <conditionalFormatting sqref="AO42:AT42">
    <cfRule type="expression" dxfId="405" priority="132">
      <formula>INDIRECT(ADDRESS(ROW(),COLUMN()))=TRUNC(INDIRECT(ADDRESS(ROW(),COLUMN())))</formula>
    </cfRule>
  </conditionalFormatting>
  <conditionalFormatting sqref="AO41:AT41">
    <cfRule type="expression" dxfId="404" priority="131">
      <formula>INDIRECT(ADDRESS(ROW(),COLUMN()))=TRUNC(INDIRECT(ADDRESS(ROW(),COLUMN())))</formula>
    </cfRule>
  </conditionalFormatting>
  <conditionalFormatting sqref="AU42">
    <cfRule type="expression" dxfId="403" priority="130">
      <formula>INDIRECT(ADDRESS(ROW(),COLUMN()))=TRUNC(INDIRECT(ADDRESS(ROW(),COLUMN())))</formula>
    </cfRule>
  </conditionalFormatting>
  <conditionalFormatting sqref="AU41">
    <cfRule type="expression" dxfId="402" priority="129">
      <formula>INDIRECT(ADDRESS(ROW(),COLUMN()))=TRUNC(INDIRECT(ADDRESS(ROW(),COLUMN())))</formula>
    </cfRule>
  </conditionalFormatting>
  <conditionalFormatting sqref="AV42:AW42">
    <cfRule type="expression" dxfId="401" priority="128">
      <formula>INDIRECT(ADDRESS(ROW(),COLUMN()))=TRUNC(INDIRECT(ADDRESS(ROW(),COLUMN())))</formula>
    </cfRule>
  </conditionalFormatting>
  <conditionalFormatting sqref="AV41:AW41">
    <cfRule type="expression" dxfId="400" priority="127">
      <formula>INDIRECT(ADDRESS(ROW(),COLUMN()))=TRUNC(INDIRECT(ADDRESS(ROW(),COLUMN())))</formula>
    </cfRule>
  </conditionalFormatting>
  <conditionalFormatting sqref="S45">
    <cfRule type="expression" dxfId="399" priority="126">
      <formula>INDIRECT(ADDRESS(ROW(),COLUMN()))=TRUNC(INDIRECT(ADDRESS(ROW(),COLUMN())))</formula>
    </cfRule>
  </conditionalFormatting>
  <conditionalFormatting sqref="S44">
    <cfRule type="expression" dxfId="398" priority="125">
      <formula>INDIRECT(ADDRESS(ROW(),COLUMN()))=TRUNC(INDIRECT(ADDRESS(ROW(),COLUMN())))</formula>
    </cfRule>
  </conditionalFormatting>
  <conditionalFormatting sqref="T45:Y45">
    <cfRule type="expression" dxfId="397" priority="124">
      <formula>INDIRECT(ADDRESS(ROW(),COLUMN()))=TRUNC(INDIRECT(ADDRESS(ROW(),COLUMN())))</formula>
    </cfRule>
  </conditionalFormatting>
  <conditionalFormatting sqref="T44:Y44">
    <cfRule type="expression" dxfId="396" priority="123">
      <formula>INDIRECT(ADDRESS(ROW(),COLUMN()))=TRUNC(INDIRECT(ADDRESS(ROW(),COLUMN())))</formula>
    </cfRule>
  </conditionalFormatting>
  <conditionalFormatting sqref="AX44:BA45">
    <cfRule type="expression" dxfId="395" priority="122">
      <formula>INDIRECT(ADDRESS(ROW(),COLUMN()))=TRUNC(INDIRECT(ADDRESS(ROW(),COLUMN())))</formula>
    </cfRule>
  </conditionalFormatting>
  <conditionalFormatting sqref="Z45">
    <cfRule type="expression" dxfId="394" priority="121">
      <formula>INDIRECT(ADDRESS(ROW(),COLUMN()))=TRUNC(INDIRECT(ADDRESS(ROW(),COLUMN())))</formula>
    </cfRule>
  </conditionalFormatting>
  <conditionalFormatting sqref="Z44">
    <cfRule type="expression" dxfId="393" priority="120">
      <formula>INDIRECT(ADDRESS(ROW(),COLUMN()))=TRUNC(INDIRECT(ADDRESS(ROW(),COLUMN())))</formula>
    </cfRule>
  </conditionalFormatting>
  <conditionalFormatting sqref="AA45:AF45">
    <cfRule type="expression" dxfId="392" priority="119">
      <formula>INDIRECT(ADDRESS(ROW(),COLUMN()))=TRUNC(INDIRECT(ADDRESS(ROW(),COLUMN())))</formula>
    </cfRule>
  </conditionalFormatting>
  <conditionalFormatting sqref="AA44:AF44">
    <cfRule type="expression" dxfId="391" priority="118">
      <formula>INDIRECT(ADDRESS(ROW(),COLUMN()))=TRUNC(INDIRECT(ADDRESS(ROW(),COLUMN())))</formula>
    </cfRule>
  </conditionalFormatting>
  <conditionalFormatting sqref="AG45">
    <cfRule type="expression" dxfId="390" priority="117">
      <formula>INDIRECT(ADDRESS(ROW(),COLUMN()))=TRUNC(INDIRECT(ADDRESS(ROW(),COLUMN())))</formula>
    </cfRule>
  </conditionalFormatting>
  <conditionalFormatting sqref="AG44">
    <cfRule type="expression" dxfId="389" priority="116">
      <formula>INDIRECT(ADDRESS(ROW(),COLUMN()))=TRUNC(INDIRECT(ADDRESS(ROW(),COLUMN())))</formula>
    </cfRule>
  </conditionalFormatting>
  <conditionalFormatting sqref="AH45:AM45">
    <cfRule type="expression" dxfId="388" priority="115">
      <formula>INDIRECT(ADDRESS(ROW(),COLUMN()))=TRUNC(INDIRECT(ADDRESS(ROW(),COLUMN())))</formula>
    </cfRule>
  </conditionalFormatting>
  <conditionalFormatting sqref="AH44:AM44">
    <cfRule type="expression" dxfId="387" priority="114">
      <formula>INDIRECT(ADDRESS(ROW(),COLUMN()))=TRUNC(INDIRECT(ADDRESS(ROW(),COLUMN())))</formula>
    </cfRule>
  </conditionalFormatting>
  <conditionalFormatting sqref="AN45">
    <cfRule type="expression" dxfId="386" priority="113">
      <formula>INDIRECT(ADDRESS(ROW(),COLUMN()))=TRUNC(INDIRECT(ADDRESS(ROW(),COLUMN())))</formula>
    </cfRule>
  </conditionalFormatting>
  <conditionalFormatting sqref="AN44">
    <cfRule type="expression" dxfId="385" priority="112">
      <formula>INDIRECT(ADDRESS(ROW(),COLUMN()))=TRUNC(INDIRECT(ADDRESS(ROW(),COLUMN())))</formula>
    </cfRule>
  </conditionalFormatting>
  <conditionalFormatting sqref="AO45:AT45">
    <cfRule type="expression" dxfId="384" priority="111">
      <formula>INDIRECT(ADDRESS(ROW(),COLUMN()))=TRUNC(INDIRECT(ADDRESS(ROW(),COLUMN())))</formula>
    </cfRule>
  </conditionalFormatting>
  <conditionalFormatting sqref="AO44:AT44">
    <cfRule type="expression" dxfId="383" priority="110">
      <formula>INDIRECT(ADDRESS(ROW(),COLUMN()))=TRUNC(INDIRECT(ADDRESS(ROW(),COLUMN())))</formula>
    </cfRule>
  </conditionalFormatting>
  <conditionalFormatting sqref="AU45">
    <cfRule type="expression" dxfId="382" priority="109">
      <formula>INDIRECT(ADDRESS(ROW(),COLUMN()))=TRUNC(INDIRECT(ADDRESS(ROW(),COLUMN())))</formula>
    </cfRule>
  </conditionalFormatting>
  <conditionalFormatting sqref="AU44">
    <cfRule type="expression" dxfId="381" priority="108">
      <formula>INDIRECT(ADDRESS(ROW(),COLUMN()))=TRUNC(INDIRECT(ADDRESS(ROW(),COLUMN())))</formula>
    </cfRule>
  </conditionalFormatting>
  <conditionalFormatting sqref="AV45:AW45">
    <cfRule type="expression" dxfId="380" priority="107">
      <formula>INDIRECT(ADDRESS(ROW(),COLUMN()))=TRUNC(INDIRECT(ADDRESS(ROW(),COLUMN())))</formula>
    </cfRule>
  </conditionalFormatting>
  <conditionalFormatting sqref="AV44:AW44">
    <cfRule type="expression" dxfId="379" priority="106">
      <formula>INDIRECT(ADDRESS(ROW(),COLUMN()))=TRUNC(INDIRECT(ADDRESS(ROW(),COLUMN())))</formula>
    </cfRule>
  </conditionalFormatting>
  <conditionalFormatting sqref="S48">
    <cfRule type="expression" dxfId="378" priority="105">
      <formula>INDIRECT(ADDRESS(ROW(),COLUMN()))=TRUNC(INDIRECT(ADDRESS(ROW(),COLUMN())))</formula>
    </cfRule>
  </conditionalFormatting>
  <conditionalFormatting sqref="S47">
    <cfRule type="expression" dxfId="377" priority="104">
      <formula>INDIRECT(ADDRESS(ROW(),COLUMN()))=TRUNC(INDIRECT(ADDRESS(ROW(),COLUMN())))</formula>
    </cfRule>
  </conditionalFormatting>
  <conditionalFormatting sqref="T48:Y48">
    <cfRule type="expression" dxfId="376" priority="103">
      <formula>INDIRECT(ADDRESS(ROW(),COLUMN()))=TRUNC(INDIRECT(ADDRESS(ROW(),COLUMN())))</formula>
    </cfRule>
  </conditionalFormatting>
  <conditionalFormatting sqref="T47:Y47">
    <cfRule type="expression" dxfId="375" priority="102">
      <formula>INDIRECT(ADDRESS(ROW(),COLUMN()))=TRUNC(INDIRECT(ADDRESS(ROW(),COLUMN())))</formula>
    </cfRule>
  </conditionalFormatting>
  <conditionalFormatting sqref="AX47:BA48">
    <cfRule type="expression" dxfId="374" priority="101">
      <formula>INDIRECT(ADDRESS(ROW(),COLUMN()))=TRUNC(INDIRECT(ADDRESS(ROW(),COLUMN())))</formula>
    </cfRule>
  </conditionalFormatting>
  <conditionalFormatting sqref="Z48">
    <cfRule type="expression" dxfId="373" priority="100">
      <formula>INDIRECT(ADDRESS(ROW(),COLUMN()))=TRUNC(INDIRECT(ADDRESS(ROW(),COLUMN())))</formula>
    </cfRule>
  </conditionalFormatting>
  <conditionalFormatting sqref="Z47">
    <cfRule type="expression" dxfId="372" priority="99">
      <formula>INDIRECT(ADDRESS(ROW(),COLUMN()))=TRUNC(INDIRECT(ADDRESS(ROW(),COLUMN())))</formula>
    </cfRule>
  </conditionalFormatting>
  <conditionalFormatting sqref="AA48:AF48">
    <cfRule type="expression" dxfId="371" priority="98">
      <formula>INDIRECT(ADDRESS(ROW(),COLUMN()))=TRUNC(INDIRECT(ADDRESS(ROW(),COLUMN())))</formula>
    </cfRule>
  </conditionalFormatting>
  <conditionalFormatting sqref="AA47:AF47">
    <cfRule type="expression" dxfId="370" priority="97">
      <formula>INDIRECT(ADDRESS(ROW(),COLUMN()))=TRUNC(INDIRECT(ADDRESS(ROW(),COLUMN())))</formula>
    </cfRule>
  </conditionalFormatting>
  <conditionalFormatting sqref="AG48">
    <cfRule type="expression" dxfId="369" priority="96">
      <formula>INDIRECT(ADDRESS(ROW(),COLUMN()))=TRUNC(INDIRECT(ADDRESS(ROW(),COLUMN())))</formula>
    </cfRule>
  </conditionalFormatting>
  <conditionalFormatting sqref="AG47">
    <cfRule type="expression" dxfId="368" priority="95">
      <formula>INDIRECT(ADDRESS(ROW(),COLUMN()))=TRUNC(INDIRECT(ADDRESS(ROW(),COLUMN())))</formula>
    </cfRule>
  </conditionalFormatting>
  <conditionalFormatting sqref="AH48:AM48">
    <cfRule type="expression" dxfId="367" priority="94">
      <formula>INDIRECT(ADDRESS(ROW(),COLUMN()))=TRUNC(INDIRECT(ADDRESS(ROW(),COLUMN())))</formula>
    </cfRule>
  </conditionalFormatting>
  <conditionalFormatting sqref="AH47:AM47">
    <cfRule type="expression" dxfId="366" priority="93">
      <formula>INDIRECT(ADDRESS(ROW(),COLUMN()))=TRUNC(INDIRECT(ADDRESS(ROW(),COLUMN())))</formula>
    </cfRule>
  </conditionalFormatting>
  <conditionalFormatting sqref="AN48">
    <cfRule type="expression" dxfId="365" priority="92">
      <formula>INDIRECT(ADDRESS(ROW(),COLUMN()))=TRUNC(INDIRECT(ADDRESS(ROW(),COLUMN())))</formula>
    </cfRule>
  </conditionalFormatting>
  <conditionalFormatting sqref="AN47">
    <cfRule type="expression" dxfId="364" priority="91">
      <formula>INDIRECT(ADDRESS(ROW(),COLUMN()))=TRUNC(INDIRECT(ADDRESS(ROW(),COLUMN())))</formula>
    </cfRule>
  </conditionalFormatting>
  <conditionalFormatting sqref="AO48:AT48">
    <cfRule type="expression" dxfId="363" priority="90">
      <formula>INDIRECT(ADDRESS(ROW(),COLUMN()))=TRUNC(INDIRECT(ADDRESS(ROW(),COLUMN())))</formula>
    </cfRule>
  </conditionalFormatting>
  <conditionalFormatting sqref="AO47:AT47">
    <cfRule type="expression" dxfId="362" priority="89">
      <formula>INDIRECT(ADDRESS(ROW(),COLUMN()))=TRUNC(INDIRECT(ADDRESS(ROW(),COLUMN())))</formula>
    </cfRule>
  </conditionalFormatting>
  <conditionalFormatting sqref="AU48">
    <cfRule type="expression" dxfId="361" priority="88">
      <formula>INDIRECT(ADDRESS(ROW(),COLUMN()))=TRUNC(INDIRECT(ADDRESS(ROW(),COLUMN())))</formula>
    </cfRule>
  </conditionalFormatting>
  <conditionalFormatting sqref="AU47">
    <cfRule type="expression" dxfId="360" priority="87">
      <formula>INDIRECT(ADDRESS(ROW(),COLUMN()))=TRUNC(INDIRECT(ADDRESS(ROW(),COLUMN())))</formula>
    </cfRule>
  </conditionalFormatting>
  <conditionalFormatting sqref="AV48:AW48">
    <cfRule type="expression" dxfId="359" priority="86">
      <formula>INDIRECT(ADDRESS(ROW(),COLUMN()))=TRUNC(INDIRECT(ADDRESS(ROW(),COLUMN())))</formula>
    </cfRule>
  </conditionalFormatting>
  <conditionalFormatting sqref="AV47:AW47">
    <cfRule type="expression" dxfId="358" priority="85">
      <formula>INDIRECT(ADDRESS(ROW(),COLUMN()))=TRUNC(INDIRECT(ADDRESS(ROW(),COLUMN())))</formula>
    </cfRule>
  </conditionalFormatting>
  <conditionalFormatting sqref="S51">
    <cfRule type="expression" dxfId="357" priority="84">
      <formula>INDIRECT(ADDRESS(ROW(),COLUMN()))=TRUNC(INDIRECT(ADDRESS(ROW(),COLUMN())))</formula>
    </cfRule>
  </conditionalFormatting>
  <conditionalFormatting sqref="S50">
    <cfRule type="expression" dxfId="356" priority="83">
      <formula>INDIRECT(ADDRESS(ROW(),COLUMN()))=TRUNC(INDIRECT(ADDRESS(ROW(),COLUMN())))</formula>
    </cfRule>
  </conditionalFormatting>
  <conditionalFormatting sqref="T51:Y51">
    <cfRule type="expression" dxfId="355" priority="82">
      <formula>INDIRECT(ADDRESS(ROW(),COLUMN()))=TRUNC(INDIRECT(ADDRESS(ROW(),COLUMN())))</formula>
    </cfRule>
  </conditionalFormatting>
  <conditionalFormatting sqref="T50:Y50">
    <cfRule type="expression" dxfId="354" priority="81">
      <formula>INDIRECT(ADDRESS(ROW(),COLUMN()))=TRUNC(INDIRECT(ADDRESS(ROW(),COLUMN())))</formula>
    </cfRule>
  </conditionalFormatting>
  <conditionalFormatting sqref="AX50:BA51">
    <cfRule type="expression" dxfId="353" priority="80">
      <formula>INDIRECT(ADDRESS(ROW(),COLUMN()))=TRUNC(INDIRECT(ADDRESS(ROW(),COLUMN())))</formula>
    </cfRule>
  </conditionalFormatting>
  <conditionalFormatting sqref="Z51">
    <cfRule type="expression" dxfId="352" priority="79">
      <formula>INDIRECT(ADDRESS(ROW(),COLUMN()))=TRUNC(INDIRECT(ADDRESS(ROW(),COLUMN())))</formula>
    </cfRule>
  </conditionalFormatting>
  <conditionalFormatting sqref="Z50">
    <cfRule type="expression" dxfId="351" priority="78">
      <formula>INDIRECT(ADDRESS(ROW(),COLUMN()))=TRUNC(INDIRECT(ADDRESS(ROW(),COLUMN())))</formula>
    </cfRule>
  </conditionalFormatting>
  <conditionalFormatting sqref="AA51:AF51">
    <cfRule type="expression" dxfId="350" priority="77">
      <formula>INDIRECT(ADDRESS(ROW(),COLUMN()))=TRUNC(INDIRECT(ADDRESS(ROW(),COLUMN())))</formula>
    </cfRule>
  </conditionalFormatting>
  <conditionalFormatting sqref="AA50:AF50">
    <cfRule type="expression" dxfId="349" priority="76">
      <formula>INDIRECT(ADDRESS(ROW(),COLUMN()))=TRUNC(INDIRECT(ADDRESS(ROW(),COLUMN())))</formula>
    </cfRule>
  </conditionalFormatting>
  <conditionalFormatting sqref="AG51">
    <cfRule type="expression" dxfId="348" priority="75">
      <formula>INDIRECT(ADDRESS(ROW(),COLUMN()))=TRUNC(INDIRECT(ADDRESS(ROW(),COLUMN())))</formula>
    </cfRule>
  </conditionalFormatting>
  <conditionalFormatting sqref="AG50">
    <cfRule type="expression" dxfId="347" priority="74">
      <formula>INDIRECT(ADDRESS(ROW(),COLUMN()))=TRUNC(INDIRECT(ADDRESS(ROW(),COLUMN())))</formula>
    </cfRule>
  </conditionalFormatting>
  <conditionalFormatting sqref="AH51:AM51">
    <cfRule type="expression" dxfId="346" priority="73">
      <formula>INDIRECT(ADDRESS(ROW(),COLUMN()))=TRUNC(INDIRECT(ADDRESS(ROW(),COLUMN())))</formula>
    </cfRule>
  </conditionalFormatting>
  <conditionalFormatting sqref="AH50:AM50">
    <cfRule type="expression" dxfId="345" priority="72">
      <formula>INDIRECT(ADDRESS(ROW(),COLUMN()))=TRUNC(INDIRECT(ADDRESS(ROW(),COLUMN())))</formula>
    </cfRule>
  </conditionalFormatting>
  <conditionalFormatting sqref="AN51">
    <cfRule type="expression" dxfId="344" priority="71">
      <formula>INDIRECT(ADDRESS(ROW(),COLUMN()))=TRUNC(INDIRECT(ADDRESS(ROW(),COLUMN())))</formula>
    </cfRule>
  </conditionalFormatting>
  <conditionalFormatting sqref="AN50">
    <cfRule type="expression" dxfId="343" priority="70">
      <formula>INDIRECT(ADDRESS(ROW(),COLUMN()))=TRUNC(INDIRECT(ADDRESS(ROW(),COLUMN())))</formula>
    </cfRule>
  </conditionalFormatting>
  <conditionalFormatting sqref="AO51:AT51">
    <cfRule type="expression" dxfId="342" priority="69">
      <formula>INDIRECT(ADDRESS(ROW(),COLUMN()))=TRUNC(INDIRECT(ADDRESS(ROW(),COLUMN())))</formula>
    </cfRule>
  </conditionalFormatting>
  <conditionalFormatting sqref="AO50:AT50">
    <cfRule type="expression" dxfId="341" priority="68">
      <formula>INDIRECT(ADDRESS(ROW(),COLUMN()))=TRUNC(INDIRECT(ADDRESS(ROW(),COLUMN())))</formula>
    </cfRule>
  </conditionalFormatting>
  <conditionalFormatting sqref="AU51">
    <cfRule type="expression" dxfId="340" priority="67">
      <formula>INDIRECT(ADDRESS(ROW(),COLUMN()))=TRUNC(INDIRECT(ADDRESS(ROW(),COLUMN())))</formula>
    </cfRule>
  </conditionalFormatting>
  <conditionalFormatting sqref="AU50">
    <cfRule type="expression" dxfId="339" priority="66">
      <formula>INDIRECT(ADDRESS(ROW(),COLUMN()))=TRUNC(INDIRECT(ADDRESS(ROW(),COLUMN())))</formula>
    </cfRule>
  </conditionalFormatting>
  <conditionalFormatting sqref="AV51:AW51">
    <cfRule type="expression" dxfId="338" priority="65">
      <formula>INDIRECT(ADDRESS(ROW(),COLUMN()))=TRUNC(INDIRECT(ADDRESS(ROW(),COLUMN())))</formula>
    </cfRule>
  </conditionalFormatting>
  <conditionalFormatting sqref="AV50:AW50">
    <cfRule type="expression" dxfId="337" priority="64">
      <formula>INDIRECT(ADDRESS(ROW(),COLUMN()))=TRUNC(INDIRECT(ADDRESS(ROW(),COLUMN())))</formula>
    </cfRule>
  </conditionalFormatting>
  <conditionalFormatting sqref="S54">
    <cfRule type="expression" dxfId="336" priority="63">
      <formula>INDIRECT(ADDRESS(ROW(),COLUMN()))=TRUNC(INDIRECT(ADDRESS(ROW(),COLUMN())))</formula>
    </cfRule>
  </conditionalFormatting>
  <conditionalFormatting sqref="S53">
    <cfRule type="expression" dxfId="335" priority="62">
      <formula>INDIRECT(ADDRESS(ROW(),COLUMN()))=TRUNC(INDIRECT(ADDRESS(ROW(),COLUMN())))</formula>
    </cfRule>
  </conditionalFormatting>
  <conditionalFormatting sqref="T54:Y54">
    <cfRule type="expression" dxfId="334" priority="61">
      <formula>INDIRECT(ADDRESS(ROW(),COLUMN()))=TRUNC(INDIRECT(ADDRESS(ROW(),COLUMN())))</formula>
    </cfRule>
  </conditionalFormatting>
  <conditionalFormatting sqref="T53:Y53">
    <cfRule type="expression" dxfId="333" priority="60">
      <formula>INDIRECT(ADDRESS(ROW(),COLUMN()))=TRUNC(INDIRECT(ADDRESS(ROW(),COLUMN())))</formula>
    </cfRule>
  </conditionalFormatting>
  <conditionalFormatting sqref="AX53:BA54">
    <cfRule type="expression" dxfId="332" priority="59">
      <formula>INDIRECT(ADDRESS(ROW(),COLUMN()))=TRUNC(INDIRECT(ADDRESS(ROW(),COLUMN())))</formula>
    </cfRule>
  </conditionalFormatting>
  <conditionalFormatting sqref="Z54">
    <cfRule type="expression" dxfId="331" priority="58">
      <formula>INDIRECT(ADDRESS(ROW(),COLUMN()))=TRUNC(INDIRECT(ADDRESS(ROW(),COLUMN())))</formula>
    </cfRule>
  </conditionalFormatting>
  <conditionalFormatting sqref="Z53">
    <cfRule type="expression" dxfId="330" priority="57">
      <formula>INDIRECT(ADDRESS(ROW(),COLUMN()))=TRUNC(INDIRECT(ADDRESS(ROW(),COLUMN())))</formula>
    </cfRule>
  </conditionalFormatting>
  <conditionalFormatting sqref="AA54:AF54">
    <cfRule type="expression" dxfId="329" priority="56">
      <formula>INDIRECT(ADDRESS(ROW(),COLUMN()))=TRUNC(INDIRECT(ADDRESS(ROW(),COLUMN())))</formula>
    </cfRule>
  </conditionalFormatting>
  <conditionalFormatting sqref="AA53:AF53">
    <cfRule type="expression" dxfId="328" priority="55">
      <formula>INDIRECT(ADDRESS(ROW(),COLUMN()))=TRUNC(INDIRECT(ADDRESS(ROW(),COLUMN())))</formula>
    </cfRule>
  </conditionalFormatting>
  <conditionalFormatting sqref="AG54">
    <cfRule type="expression" dxfId="327" priority="54">
      <formula>INDIRECT(ADDRESS(ROW(),COLUMN()))=TRUNC(INDIRECT(ADDRESS(ROW(),COLUMN())))</formula>
    </cfRule>
  </conditionalFormatting>
  <conditionalFormatting sqref="AG53">
    <cfRule type="expression" dxfId="326" priority="53">
      <formula>INDIRECT(ADDRESS(ROW(),COLUMN()))=TRUNC(INDIRECT(ADDRESS(ROW(),COLUMN())))</formula>
    </cfRule>
  </conditionalFormatting>
  <conditionalFormatting sqref="AH54:AM54">
    <cfRule type="expression" dxfId="325" priority="52">
      <formula>INDIRECT(ADDRESS(ROW(),COLUMN()))=TRUNC(INDIRECT(ADDRESS(ROW(),COLUMN())))</formula>
    </cfRule>
  </conditionalFormatting>
  <conditionalFormatting sqref="AH53:AM53">
    <cfRule type="expression" dxfId="324" priority="51">
      <formula>INDIRECT(ADDRESS(ROW(),COLUMN()))=TRUNC(INDIRECT(ADDRESS(ROW(),COLUMN())))</formula>
    </cfRule>
  </conditionalFormatting>
  <conditionalFormatting sqref="AN54">
    <cfRule type="expression" dxfId="323" priority="50">
      <formula>INDIRECT(ADDRESS(ROW(),COLUMN()))=TRUNC(INDIRECT(ADDRESS(ROW(),COLUMN())))</formula>
    </cfRule>
  </conditionalFormatting>
  <conditionalFormatting sqref="AN53">
    <cfRule type="expression" dxfId="322" priority="49">
      <formula>INDIRECT(ADDRESS(ROW(),COLUMN()))=TRUNC(INDIRECT(ADDRESS(ROW(),COLUMN())))</formula>
    </cfRule>
  </conditionalFormatting>
  <conditionalFormatting sqref="AO54:AT54">
    <cfRule type="expression" dxfId="321" priority="48">
      <formula>INDIRECT(ADDRESS(ROW(),COLUMN()))=TRUNC(INDIRECT(ADDRESS(ROW(),COLUMN())))</formula>
    </cfRule>
  </conditionalFormatting>
  <conditionalFormatting sqref="AO53:AT53">
    <cfRule type="expression" dxfId="320" priority="47">
      <formula>INDIRECT(ADDRESS(ROW(),COLUMN()))=TRUNC(INDIRECT(ADDRESS(ROW(),COLUMN())))</formula>
    </cfRule>
  </conditionalFormatting>
  <conditionalFormatting sqref="AU54">
    <cfRule type="expression" dxfId="319" priority="46">
      <formula>INDIRECT(ADDRESS(ROW(),COLUMN()))=TRUNC(INDIRECT(ADDRESS(ROW(),COLUMN())))</formula>
    </cfRule>
  </conditionalFormatting>
  <conditionalFormatting sqref="AU53">
    <cfRule type="expression" dxfId="318" priority="45">
      <formula>INDIRECT(ADDRESS(ROW(),COLUMN()))=TRUNC(INDIRECT(ADDRESS(ROW(),COLUMN())))</formula>
    </cfRule>
  </conditionalFormatting>
  <conditionalFormatting sqref="AV54:AW54">
    <cfRule type="expression" dxfId="317" priority="44">
      <formula>INDIRECT(ADDRESS(ROW(),COLUMN()))=TRUNC(INDIRECT(ADDRESS(ROW(),COLUMN())))</formula>
    </cfRule>
  </conditionalFormatting>
  <conditionalFormatting sqref="AV53:AW53">
    <cfRule type="expression" dxfId="316" priority="43">
      <formula>INDIRECT(ADDRESS(ROW(),COLUMN()))=TRUNC(INDIRECT(ADDRESS(ROW(),COLUMN())))</formula>
    </cfRule>
  </conditionalFormatting>
  <conditionalFormatting sqref="S57">
    <cfRule type="expression" dxfId="315" priority="42">
      <formula>INDIRECT(ADDRESS(ROW(),COLUMN()))=TRUNC(INDIRECT(ADDRESS(ROW(),COLUMN())))</formula>
    </cfRule>
  </conditionalFormatting>
  <conditionalFormatting sqref="S56">
    <cfRule type="expression" dxfId="314" priority="41">
      <formula>INDIRECT(ADDRESS(ROW(),COLUMN()))=TRUNC(INDIRECT(ADDRESS(ROW(),COLUMN())))</formula>
    </cfRule>
  </conditionalFormatting>
  <conditionalFormatting sqref="T57:Y57">
    <cfRule type="expression" dxfId="313" priority="40">
      <formula>INDIRECT(ADDRESS(ROW(),COLUMN()))=TRUNC(INDIRECT(ADDRESS(ROW(),COLUMN())))</formula>
    </cfRule>
  </conditionalFormatting>
  <conditionalFormatting sqref="T56:Y56">
    <cfRule type="expression" dxfId="312" priority="39">
      <formula>INDIRECT(ADDRESS(ROW(),COLUMN()))=TRUNC(INDIRECT(ADDRESS(ROW(),COLUMN())))</formula>
    </cfRule>
  </conditionalFormatting>
  <conditionalFormatting sqref="AX56:BA57">
    <cfRule type="expression" dxfId="311" priority="38">
      <formula>INDIRECT(ADDRESS(ROW(),COLUMN()))=TRUNC(INDIRECT(ADDRESS(ROW(),COLUMN())))</formula>
    </cfRule>
  </conditionalFormatting>
  <conditionalFormatting sqref="Z57">
    <cfRule type="expression" dxfId="310" priority="37">
      <formula>INDIRECT(ADDRESS(ROW(),COLUMN()))=TRUNC(INDIRECT(ADDRESS(ROW(),COLUMN())))</formula>
    </cfRule>
  </conditionalFormatting>
  <conditionalFormatting sqref="Z56">
    <cfRule type="expression" dxfId="309" priority="36">
      <formula>INDIRECT(ADDRESS(ROW(),COLUMN()))=TRUNC(INDIRECT(ADDRESS(ROW(),COLUMN())))</formula>
    </cfRule>
  </conditionalFormatting>
  <conditionalFormatting sqref="AA57:AF57">
    <cfRule type="expression" dxfId="308" priority="35">
      <formula>INDIRECT(ADDRESS(ROW(),COLUMN()))=TRUNC(INDIRECT(ADDRESS(ROW(),COLUMN())))</formula>
    </cfRule>
  </conditionalFormatting>
  <conditionalFormatting sqref="AA56:AF56">
    <cfRule type="expression" dxfId="307" priority="34">
      <formula>INDIRECT(ADDRESS(ROW(),COLUMN()))=TRUNC(INDIRECT(ADDRESS(ROW(),COLUMN())))</formula>
    </cfRule>
  </conditionalFormatting>
  <conditionalFormatting sqref="AG57">
    <cfRule type="expression" dxfId="306" priority="33">
      <formula>INDIRECT(ADDRESS(ROW(),COLUMN()))=TRUNC(INDIRECT(ADDRESS(ROW(),COLUMN())))</formula>
    </cfRule>
  </conditionalFormatting>
  <conditionalFormatting sqref="AG56">
    <cfRule type="expression" dxfId="305" priority="32">
      <formula>INDIRECT(ADDRESS(ROW(),COLUMN()))=TRUNC(INDIRECT(ADDRESS(ROW(),COLUMN())))</formula>
    </cfRule>
  </conditionalFormatting>
  <conditionalFormatting sqref="AH57:AM57">
    <cfRule type="expression" dxfId="304" priority="31">
      <formula>INDIRECT(ADDRESS(ROW(),COLUMN()))=TRUNC(INDIRECT(ADDRESS(ROW(),COLUMN())))</formula>
    </cfRule>
  </conditionalFormatting>
  <conditionalFormatting sqref="AH56:AM56">
    <cfRule type="expression" dxfId="303" priority="30">
      <formula>INDIRECT(ADDRESS(ROW(),COLUMN()))=TRUNC(INDIRECT(ADDRESS(ROW(),COLUMN())))</formula>
    </cfRule>
  </conditionalFormatting>
  <conditionalFormatting sqref="AN57">
    <cfRule type="expression" dxfId="302" priority="29">
      <formula>INDIRECT(ADDRESS(ROW(),COLUMN()))=TRUNC(INDIRECT(ADDRESS(ROW(),COLUMN())))</formula>
    </cfRule>
  </conditionalFormatting>
  <conditionalFormatting sqref="AN56">
    <cfRule type="expression" dxfId="301" priority="28">
      <formula>INDIRECT(ADDRESS(ROW(),COLUMN()))=TRUNC(INDIRECT(ADDRESS(ROW(),COLUMN())))</formula>
    </cfRule>
  </conditionalFormatting>
  <conditionalFormatting sqref="AO57:AT57">
    <cfRule type="expression" dxfId="300" priority="27">
      <formula>INDIRECT(ADDRESS(ROW(),COLUMN()))=TRUNC(INDIRECT(ADDRESS(ROW(),COLUMN())))</formula>
    </cfRule>
  </conditionalFormatting>
  <conditionalFormatting sqref="AO56:AT56">
    <cfRule type="expression" dxfId="299" priority="26">
      <formula>INDIRECT(ADDRESS(ROW(),COLUMN()))=TRUNC(INDIRECT(ADDRESS(ROW(),COLUMN())))</formula>
    </cfRule>
  </conditionalFormatting>
  <conditionalFormatting sqref="AU57">
    <cfRule type="expression" dxfId="298" priority="25">
      <formula>INDIRECT(ADDRESS(ROW(),COLUMN()))=TRUNC(INDIRECT(ADDRESS(ROW(),COLUMN())))</formula>
    </cfRule>
  </conditionalFormatting>
  <conditionalFormatting sqref="AU56">
    <cfRule type="expression" dxfId="297" priority="24">
      <formula>INDIRECT(ADDRESS(ROW(),COLUMN()))=TRUNC(INDIRECT(ADDRESS(ROW(),COLUMN())))</formula>
    </cfRule>
  </conditionalFormatting>
  <conditionalFormatting sqref="AV57:AW57">
    <cfRule type="expression" dxfId="296" priority="23">
      <formula>INDIRECT(ADDRESS(ROW(),COLUMN()))=TRUNC(INDIRECT(ADDRESS(ROW(),COLUMN())))</formula>
    </cfRule>
  </conditionalFormatting>
  <conditionalFormatting sqref="AV56:AW56">
    <cfRule type="expression" dxfId="295" priority="22">
      <formula>INDIRECT(ADDRESS(ROW(),COLUMN()))=TRUNC(INDIRECT(ADDRESS(ROW(),COLUMN())))</formula>
    </cfRule>
  </conditionalFormatting>
  <conditionalFormatting sqref="S60">
    <cfRule type="expression" dxfId="294" priority="21">
      <formula>INDIRECT(ADDRESS(ROW(),COLUMN()))=TRUNC(INDIRECT(ADDRESS(ROW(),COLUMN())))</formula>
    </cfRule>
  </conditionalFormatting>
  <conditionalFormatting sqref="S59">
    <cfRule type="expression" dxfId="293" priority="20">
      <formula>INDIRECT(ADDRESS(ROW(),COLUMN()))=TRUNC(INDIRECT(ADDRESS(ROW(),COLUMN())))</formula>
    </cfRule>
  </conditionalFormatting>
  <conditionalFormatting sqref="T60:Y60">
    <cfRule type="expression" dxfId="292" priority="19">
      <formula>INDIRECT(ADDRESS(ROW(),COLUMN()))=TRUNC(INDIRECT(ADDRESS(ROW(),COLUMN())))</formula>
    </cfRule>
  </conditionalFormatting>
  <conditionalFormatting sqref="T59:Y59">
    <cfRule type="expression" dxfId="291" priority="18">
      <formula>INDIRECT(ADDRESS(ROW(),COLUMN()))=TRUNC(INDIRECT(ADDRESS(ROW(),COLUMN())))</formula>
    </cfRule>
  </conditionalFormatting>
  <conditionalFormatting sqref="AX59:BA60">
    <cfRule type="expression" dxfId="290" priority="17">
      <formula>INDIRECT(ADDRESS(ROW(),COLUMN()))=TRUNC(INDIRECT(ADDRESS(ROW(),COLUMN())))</formula>
    </cfRule>
  </conditionalFormatting>
  <conditionalFormatting sqref="Z60">
    <cfRule type="expression" dxfId="289" priority="16">
      <formula>INDIRECT(ADDRESS(ROW(),COLUMN()))=TRUNC(INDIRECT(ADDRESS(ROW(),COLUMN())))</formula>
    </cfRule>
  </conditionalFormatting>
  <conditionalFormatting sqref="Z59">
    <cfRule type="expression" dxfId="288" priority="15">
      <formula>INDIRECT(ADDRESS(ROW(),COLUMN()))=TRUNC(INDIRECT(ADDRESS(ROW(),COLUMN())))</formula>
    </cfRule>
  </conditionalFormatting>
  <conditionalFormatting sqref="AA60:AF60">
    <cfRule type="expression" dxfId="287" priority="14">
      <formula>INDIRECT(ADDRESS(ROW(),COLUMN()))=TRUNC(INDIRECT(ADDRESS(ROW(),COLUMN())))</formula>
    </cfRule>
  </conditionalFormatting>
  <conditionalFormatting sqref="AA59:AF59">
    <cfRule type="expression" dxfId="286" priority="13">
      <formula>INDIRECT(ADDRESS(ROW(),COLUMN()))=TRUNC(INDIRECT(ADDRESS(ROW(),COLUMN())))</formula>
    </cfRule>
  </conditionalFormatting>
  <conditionalFormatting sqref="AG60">
    <cfRule type="expression" dxfId="285" priority="12">
      <formula>INDIRECT(ADDRESS(ROW(),COLUMN()))=TRUNC(INDIRECT(ADDRESS(ROW(),COLUMN())))</formula>
    </cfRule>
  </conditionalFormatting>
  <conditionalFormatting sqref="AG59">
    <cfRule type="expression" dxfId="284" priority="11">
      <formula>INDIRECT(ADDRESS(ROW(),COLUMN()))=TRUNC(INDIRECT(ADDRESS(ROW(),COLUMN())))</formula>
    </cfRule>
  </conditionalFormatting>
  <conditionalFormatting sqref="AH60:AM60">
    <cfRule type="expression" dxfId="283" priority="10">
      <formula>INDIRECT(ADDRESS(ROW(),COLUMN()))=TRUNC(INDIRECT(ADDRESS(ROW(),COLUMN())))</formula>
    </cfRule>
  </conditionalFormatting>
  <conditionalFormatting sqref="AH59:AM59">
    <cfRule type="expression" dxfId="282" priority="9">
      <formula>INDIRECT(ADDRESS(ROW(),COLUMN()))=TRUNC(INDIRECT(ADDRESS(ROW(),COLUMN())))</formula>
    </cfRule>
  </conditionalFormatting>
  <conditionalFormatting sqref="AN60">
    <cfRule type="expression" dxfId="281" priority="8">
      <formula>INDIRECT(ADDRESS(ROW(),COLUMN()))=TRUNC(INDIRECT(ADDRESS(ROW(),COLUMN())))</formula>
    </cfRule>
  </conditionalFormatting>
  <conditionalFormatting sqref="AN59">
    <cfRule type="expression" dxfId="280" priority="7">
      <formula>INDIRECT(ADDRESS(ROW(),COLUMN()))=TRUNC(INDIRECT(ADDRESS(ROW(),COLUMN())))</formula>
    </cfRule>
  </conditionalFormatting>
  <conditionalFormatting sqref="AO60:AT60">
    <cfRule type="expression" dxfId="279" priority="6">
      <formula>INDIRECT(ADDRESS(ROW(),COLUMN()))=TRUNC(INDIRECT(ADDRESS(ROW(),COLUMN())))</formula>
    </cfRule>
  </conditionalFormatting>
  <conditionalFormatting sqref="AO59:AT59">
    <cfRule type="expression" dxfId="278" priority="5">
      <formula>INDIRECT(ADDRESS(ROW(),COLUMN()))=TRUNC(INDIRECT(ADDRESS(ROW(),COLUMN())))</formula>
    </cfRule>
  </conditionalFormatting>
  <conditionalFormatting sqref="AU60">
    <cfRule type="expression" dxfId="277" priority="4">
      <formula>INDIRECT(ADDRESS(ROW(),COLUMN()))=TRUNC(INDIRECT(ADDRESS(ROW(),COLUMN())))</formula>
    </cfRule>
  </conditionalFormatting>
  <conditionalFormatting sqref="AU59">
    <cfRule type="expression" dxfId="276" priority="3">
      <formula>INDIRECT(ADDRESS(ROW(),COLUMN()))=TRUNC(INDIRECT(ADDRESS(ROW(),COLUMN())))</formula>
    </cfRule>
  </conditionalFormatting>
  <conditionalFormatting sqref="AV60:AW60">
    <cfRule type="expression" dxfId="275" priority="2">
      <formula>INDIRECT(ADDRESS(ROW(),COLUMN()))=TRUNC(INDIRECT(ADDRESS(ROW(),COLUMN())))</formula>
    </cfRule>
  </conditionalFormatting>
  <conditionalFormatting sqref="AV59:AW59">
    <cfRule type="expression" dxfId="274" priority="1">
      <formula>INDIRECT(ADDRESS(ROW(),COLUMN()))=TRUNC(INDIRECT(ADDRESS(ROW(),COLUMN())))</formula>
    </cfRule>
  </conditionalFormatting>
  <dataValidations count="8">
    <dataValidation type="decimal" allowBlank="1" showInputMessage="1" showErrorMessage="1" error="入力可能範囲　32～40" sqref="AX6" xr:uid="{E11CCEA1-DE48-470D-9578-B1C4833D02F9}">
      <formula1>32</formula1>
      <formula2>40</formula2>
    </dataValidation>
    <dataValidation type="list" allowBlank="1" showInputMessage="1" sqref="G22:G60" xr:uid="{0032BD62-4267-495A-B006-EF0F63CD3309}">
      <formula1>"A, B, C, D"</formula1>
    </dataValidation>
    <dataValidation type="list" allowBlank="1" showInputMessage="1" sqref="S22:AW22 S25:AW25 S28:AW28 S31:AW31 S34:AW34 S37:AW37 S40:AW40 S43:AW43 S46:AW46 S49:AW49 S52:AW52 S55:AW55 S58:AW58" xr:uid="{7810BE92-4200-4EA7-839A-0C5455259E05}">
      <formula1>シフト記号表</formula1>
    </dataValidation>
    <dataValidation type="list" allowBlank="1" showInputMessage="1" showErrorMessage="1" sqref="BB4:BE4" xr:uid="{E0858261-20EE-47C9-8BBE-CAD6BE784834}">
      <formula1>"予定,実績,予定・実績"</formula1>
    </dataValidation>
    <dataValidation type="list" allowBlank="1" showInputMessage="1" sqref="C22:E60" xr:uid="{74DDF243-2D9A-4844-964D-DC07CC2F93F5}">
      <formula1>職種</formula1>
    </dataValidation>
    <dataValidation type="list" allowBlank="1" showInputMessage="1" showErrorMessage="1" sqref="AC3" xr:uid="{677509A5-F27A-45BE-921F-6D52507BE357}">
      <formula1>#REF!</formula1>
    </dataValidation>
    <dataValidation type="list" allowBlank="1" showInputMessage="1" showErrorMessage="1" sqref="BB3:BE3" xr:uid="{7376A79D-AE3B-4568-A81E-3AAF57021F9E}">
      <formula1>"４週,暦月"</formula1>
    </dataValidation>
    <dataValidation type="list" errorStyle="warning" allowBlank="1" showInputMessage="1" error="リストにない場合のみ、入力してください。" sqref="H22:K60" xr:uid="{630A8CBB-C670-424C-8E3D-F4AAF6511408}">
      <formula1>INDIRECT(C22)</formula1>
    </dataValidation>
  </dataValidations>
  <printOptions horizontalCentered="1"/>
  <pageMargins left="0.15748031496062992" right="0.15748031496062992" top="0.31496062992125984" bottom="0.35433070866141736" header="0.31496062992125984" footer="0.31496062992125984"/>
  <pageSetup paperSize="9" scale="44" fitToHeight="0" orientation="landscape" r:id="rId1"/>
  <headerFooter>
    <oddFooter>&amp;R&amp;14&amp;P/&amp;N</oddFooter>
  </headerFooter>
  <extLst>
    <ext xmlns:x14="http://schemas.microsoft.com/office/spreadsheetml/2009/9/main" uri="{CCE6A557-97BC-4b89-ADB6-D9C93CAAB3DF}">
      <x14:dataValidations xmlns:xm="http://schemas.microsoft.com/office/excel/2006/main" count="1">
        <x14:dataValidation type="list" allowBlank="1" showInputMessage="1" xr:uid="{B9A97ED5-FA92-41D0-9333-2CD4879543CB}">
          <x14:formula1>
            <xm:f>プルダウン・リスト!$C$5:$C$9</xm:f>
          </x14:formula1>
          <xm:sqref>AP1:BE1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179968-6CCE-461F-82A8-9D1165707006}">
  <sheetPr>
    <pageSetUpPr fitToPage="1"/>
  </sheetPr>
  <dimension ref="B1:W42"/>
  <sheetViews>
    <sheetView view="pageBreakPreview" zoomScale="70" zoomScaleNormal="75" zoomScaleSheetLayoutView="70" workbookViewId="0">
      <selection activeCell="B1" sqref="B1"/>
    </sheetView>
  </sheetViews>
  <sheetFormatPr defaultColWidth="9" defaultRowHeight="19" x14ac:dyDescent="0.2"/>
  <cols>
    <col min="1" max="1" width="1.54296875" style="306" customWidth="1"/>
    <col min="2" max="2" width="5.54296875" style="305" customWidth="1"/>
    <col min="3" max="3" width="10.54296875" style="305" customWidth="1"/>
    <col min="4" max="4" width="3.453125" style="305" bestFit="1" customWidth="1"/>
    <col min="5" max="5" width="15.54296875" style="306" customWidth="1"/>
    <col min="6" max="6" width="3.453125" style="306" bestFit="1" customWidth="1"/>
    <col min="7" max="7" width="15.54296875" style="306" customWidth="1"/>
    <col min="8" max="8" width="3.453125" style="306" bestFit="1" customWidth="1"/>
    <col min="9" max="9" width="15.54296875" style="305" customWidth="1"/>
    <col min="10" max="10" width="3.453125" style="306" bestFit="1" customWidth="1"/>
    <col min="11" max="11" width="15.54296875" style="306" customWidth="1"/>
    <col min="12" max="12" width="3.453125" style="306" customWidth="1"/>
    <col min="13" max="13" width="15.54296875" style="306" customWidth="1"/>
    <col min="14" max="14" width="3.453125" style="306" customWidth="1"/>
    <col min="15" max="15" width="15.54296875" style="306" customWidth="1"/>
    <col min="16" max="16" width="3.453125" style="306" customWidth="1"/>
    <col min="17" max="17" width="15.54296875" style="306" customWidth="1"/>
    <col min="18" max="18" width="3.453125" style="306" customWidth="1"/>
    <col min="19" max="19" width="15.54296875" style="306" customWidth="1"/>
    <col min="20" max="20" width="3.453125" style="306" customWidth="1"/>
    <col min="21" max="21" width="15.54296875" style="306" customWidth="1"/>
    <col min="22" max="22" width="3.453125" style="306" customWidth="1"/>
    <col min="23" max="23" width="50.54296875" style="306" customWidth="1"/>
    <col min="24" max="16384" width="9" style="306"/>
  </cols>
  <sheetData>
    <row r="1" spans="2:23" x14ac:dyDescent="0.2">
      <c r="B1" s="304" t="s">
        <v>94</v>
      </c>
    </row>
    <row r="2" spans="2:23" x14ac:dyDescent="0.2">
      <c r="B2" s="307" t="s">
        <v>95</v>
      </c>
      <c r="E2" s="308"/>
      <c r="I2" s="309"/>
    </row>
    <row r="3" spans="2:23" x14ac:dyDescent="0.2">
      <c r="B3" s="309" t="s">
        <v>96</v>
      </c>
      <c r="E3" s="308" t="s">
        <v>97</v>
      </c>
      <c r="I3" s="309"/>
    </row>
    <row r="4" spans="2:23" x14ac:dyDescent="0.2">
      <c r="B4" s="307"/>
      <c r="E4" s="896" t="s">
        <v>98</v>
      </c>
      <c r="F4" s="896"/>
      <c r="G4" s="896"/>
      <c r="H4" s="896"/>
      <c r="I4" s="896"/>
      <c r="J4" s="896"/>
      <c r="K4" s="896"/>
      <c r="M4" s="896" t="s">
        <v>99</v>
      </c>
      <c r="N4" s="896"/>
      <c r="O4" s="896"/>
      <c r="Q4" s="896" t="s">
        <v>100</v>
      </c>
      <c r="R4" s="896"/>
      <c r="S4" s="896"/>
      <c r="T4" s="896"/>
      <c r="U4" s="896"/>
      <c r="W4" s="896" t="s">
        <v>101</v>
      </c>
    </row>
    <row r="5" spans="2:23" x14ac:dyDescent="0.2">
      <c r="B5" s="305" t="s">
        <v>68</v>
      </c>
      <c r="C5" s="305" t="s">
        <v>102</v>
      </c>
      <c r="E5" s="305" t="s">
        <v>103</v>
      </c>
      <c r="F5" s="305"/>
      <c r="G5" s="305" t="s">
        <v>104</v>
      </c>
      <c r="I5" s="305" t="s">
        <v>105</v>
      </c>
      <c r="K5" s="305" t="s">
        <v>98</v>
      </c>
      <c r="M5" s="305" t="s">
        <v>106</v>
      </c>
      <c r="O5" s="305" t="s">
        <v>107</v>
      </c>
      <c r="Q5" s="305" t="s">
        <v>106</v>
      </c>
      <c r="S5" s="305" t="s">
        <v>107</v>
      </c>
      <c r="U5" s="305" t="s">
        <v>98</v>
      </c>
      <c r="W5" s="896"/>
    </row>
    <row r="6" spans="2:23" x14ac:dyDescent="0.2">
      <c r="B6" s="305">
        <v>1</v>
      </c>
      <c r="C6" s="310" t="s">
        <v>108</v>
      </c>
      <c r="D6" s="305" t="s">
        <v>109</v>
      </c>
      <c r="E6" s="311"/>
      <c r="F6" s="305" t="s">
        <v>65</v>
      </c>
      <c r="G6" s="311"/>
      <c r="H6" s="306" t="s">
        <v>110</v>
      </c>
      <c r="I6" s="311"/>
      <c r="J6" s="306" t="s">
        <v>47</v>
      </c>
      <c r="K6" s="312">
        <f t="shared" ref="K6:K8" si="0">(G6-E6-I6)*24</f>
        <v>0</v>
      </c>
      <c r="M6" s="311"/>
      <c r="N6" s="305" t="s">
        <v>65</v>
      </c>
      <c r="O6" s="311"/>
      <c r="Q6" s="313">
        <f>IF(E6&lt;M6,M6,E6)</f>
        <v>0</v>
      </c>
      <c r="R6" s="305" t="s">
        <v>65</v>
      </c>
      <c r="S6" s="313">
        <f t="shared" ref="S6:S8" si="1">IF(G6&gt;O6,O6,G6)</f>
        <v>0</v>
      </c>
      <c r="U6" s="312">
        <f t="shared" ref="U6:U8" si="2">(S6-Q6)*24</f>
        <v>0</v>
      </c>
      <c r="W6" s="314"/>
    </row>
    <row r="7" spans="2:23" x14ac:dyDescent="0.2">
      <c r="B7" s="305">
        <v>2</v>
      </c>
      <c r="C7" s="310" t="s">
        <v>111</v>
      </c>
      <c r="D7" s="305" t="s">
        <v>109</v>
      </c>
      <c r="E7" s="311"/>
      <c r="F7" s="305" t="s">
        <v>65</v>
      </c>
      <c r="G7" s="311"/>
      <c r="H7" s="306" t="s">
        <v>110</v>
      </c>
      <c r="I7" s="311"/>
      <c r="J7" s="306" t="s">
        <v>47</v>
      </c>
      <c r="K7" s="312">
        <f t="shared" si="0"/>
        <v>0</v>
      </c>
      <c r="M7" s="311"/>
      <c r="N7" s="305" t="s">
        <v>65</v>
      </c>
      <c r="O7" s="311"/>
      <c r="Q7" s="313">
        <f t="shared" ref="Q7:Q8" si="3">IF(E7&lt;M7,M7,E7)</f>
        <v>0</v>
      </c>
      <c r="R7" s="305" t="s">
        <v>65</v>
      </c>
      <c r="S7" s="313">
        <f t="shared" si="1"/>
        <v>0</v>
      </c>
      <c r="U7" s="312">
        <f t="shared" si="2"/>
        <v>0</v>
      </c>
      <c r="W7" s="314"/>
    </row>
    <row r="8" spans="2:23" x14ac:dyDescent="0.2">
      <c r="B8" s="305">
        <v>3</v>
      </c>
      <c r="C8" s="310" t="s">
        <v>112</v>
      </c>
      <c r="D8" s="305" t="s">
        <v>109</v>
      </c>
      <c r="E8" s="311"/>
      <c r="F8" s="305" t="s">
        <v>65</v>
      </c>
      <c r="G8" s="311"/>
      <c r="H8" s="306" t="s">
        <v>110</v>
      </c>
      <c r="I8" s="311"/>
      <c r="J8" s="306" t="s">
        <v>47</v>
      </c>
      <c r="K8" s="312">
        <f t="shared" si="0"/>
        <v>0</v>
      </c>
      <c r="M8" s="311"/>
      <c r="N8" s="305" t="s">
        <v>65</v>
      </c>
      <c r="O8" s="311"/>
      <c r="Q8" s="313">
        <f t="shared" si="3"/>
        <v>0</v>
      </c>
      <c r="R8" s="305" t="s">
        <v>65</v>
      </c>
      <c r="S8" s="313">
        <f t="shared" si="1"/>
        <v>0</v>
      </c>
      <c r="U8" s="312">
        <f t="shared" si="2"/>
        <v>0</v>
      </c>
      <c r="W8" s="314"/>
    </row>
    <row r="9" spans="2:23" x14ac:dyDescent="0.2">
      <c r="B9" s="305">
        <v>4</v>
      </c>
      <c r="C9" s="310" t="s">
        <v>113</v>
      </c>
      <c r="D9" s="305" t="s">
        <v>109</v>
      </c>
      <c r="E9" s="311"/>
      <c r="F9" s="305" t="s">
        <v>65</v>
      </c>
      <c r="G9" s="311"/>
      <c r="H9" s="306" t="s">
        <v>110</v>
      </c>
      <c r="I9" s="311"/>
      <c r="J9" s="306" t="s">
        <v>47</v>
      </c>
      <c r="K9" s="312">
        <f>(G9-E9-I9)*24</f>
        <v>0</v>
      </c>
      <c r="M9" s="311"/>
      <c r="N9" s="305" t="s">
        <v>65</v>
      </c>
      <c r="O9" s="311"/>
      <c r="Q9" s="313">
        <f>IF(E9&lt;M9,M9,E9)</f>
        <v>0</v>
      </c>
      <c r="R9" s="305" t="s">
        <v>65</v>
      </c>
      <c r="S9" s="313">
        <f>IF(G9&gt;O9,O9,G9)</f>
        <v>0</v>
      </c>
      <c r="U9" s="312">
        <f>(S9-Q9)*24</f>
        <v>0</v>
      </c>
      <c r="W9" s="314"/>
    </row>
    <row r="10" spans="2:23" x14ac:dyDescent="0.2">
      <c r="B10" s="305">
        <v>5</v>
      </c>
      <c r="C10" s="310" t="s">
        <v>114</v>
      </c>
      <c r="D10" s="305" t="s">
        <v>109</v>
      </c>
      <c r="E10" s="311"/>
      <c r="F10" s="305" t="s">
        <v>65</v>
      </c>
      <c r="G10" s="311"/>
      <c r="H10" s="306" t="s">
        <v>110</v>
      </c>
      <c r="I10" s="311"/>
      <c r="J10" s="306" t="s">
        <v>47</v>
      </c>
      <c r="K10" s="312">
        <f>(G10-E10-I10)*24</f>
        <v>0</v>
      </c>
      <c r="M10" s="311"/>
      <c r="N10" s="305" t="s">
        <v>65</v>
      </c>
      <c r="O10" s="311"/>
      <c r="Q10" s="313">
        <f t="shared" ref="Q10:Q25" si="4">IF(E10&lt;M10,M10,E10)</f>
        <v>0</v>
      </c>
      <c r="R10" s="305" t="s">
        <v>65</v>
      </c>
      <c r="S10" s="313">
        <f t="shared" ref="S10:S25" si="5">IF(G10&gt;O10,O10,G10)</f>
        <v>0</v>
      </c>
      <c r="U10" s="312">
        <f t="shared" ref="U10:U25" si="6">(S10-Q10)*24</f>
        <v>0</v>
      </c>
      <c r="W10" s="314"/>
    </row>
    <row r="11" spans="2:23" x14ac:dyDescent="0.2">
      <c r="B11" s="305">
        <v>6</v>
      </c>
      <c r="C11" s="310" t="s">
        <v>115</v>
      </c>
      <c r="D11" s="305" t="s">
        <v>109</v>
      </c>
      <c r="E11" s="311"/>
      <c r="F11" s="305" t="s">
        <v>65</v>
      </c>
      <c r="G11" s="311"/>
      <c r="H11" s="306" t="s">
        <v>110</v>
      </c>
      <c r="I11" s="311"/>
      <c r="J11" s="306" t="s">
        <v>47</v>
      </c>
      <c r="K11" s="312">
        <f t="shared" ref="K11:K25" si="7">(G11-E11-I11)*24</f>
        <v>0</v>
      </c>
      <c r="M11" s="311"/>
      <c r="N11" s="305" t="s">
        <v>65</v>
      </c>
      <c r="O11" s="311"/>
      <c r="Q11" s="313">
        <f t="shared" si="4"/>
        <v>0</v>
      </c>
      <c r="R11" s="305" t="s">
        <v>65</v>
      </c>
      <c r="S11" s="313">
        <f t="shared" si="5"/>
        <v>0</v>
      </c>
      <c r="U11" s="312">
        <f t="shared" si="6"/>
        <v>0</v>
      </c>
      <c r="W11" s="314"/>
    </row>
    <row r="12" spans="2:23" x14ac:dyDescent="0.2">
      <c r="B12" s="305">
        <v>7</v>
      </c>
      <c r="C12" s="310" t="s">
        <v>116</v>
      </c>
      <c r="D12" s="305" t="s">
        <v>109</v>
      </c>
      <c r="E12" s="311"/>
      <c r="F12" s="305" t="s">
        <v>65</v>
      </c>
      <c r="G12" s="311"/>
      <c r="H12" s="306" t="s">
        <v>110</v>
      </c>
      <c r="I12" s="311"/>
      <c r="J12" s="306" t="s">
        <v>47</v>
      </c>
      <c r="K12" s="312">
        <f t="shared" si="7"/>
        <v>0</v>
      </c>
      <c r="M12" s="311"/>
      <c r="N12" s="305" t="s">
        <v>65</v>
      </c>
      <c r="O12" s="311"/>
      <c r="Q12" s="313">
        <f t="shared" si="4"/>
        <v>0</v>
      </c>
      <c r="R12" s="305" t="s">
        <v>65</v>
      </c>
      <c r="S12" s="313">
        <f t="shared" si="5"/>
        <v>0</v>
      </c>
      <c r="U12" s="312">
        <f t="shared" si="6"/>
        <v>0</v>
      </c>
      <c r="W12" s="314"/>
    </row>
    <row r="13" spans="2:23" x14ac:dyDescent="0.2">
      <c r="B13" s="305">
        <v>8</v>
      </c>
      <c r="C13" s="310" t="s">
        <v>117</v>
      </c>
      <c r="D13" s="305" t="s">
        <v>109</v>
      </c>
      <c r="E13" s="311"/>
      <c r="F13" s="305" t="s">
        <v>65</v>
      </c>
      <c r="G13" s="311"/>
      <c r="H13" s="306" t="s">
        <v>110</v>
      </c>
      <c r="I13" s="311"/>
      <c r="J13" s="306" t="s">
        <v>47</v>
      </c>
      <c r="K13" s="312">
        <f t="shared" si="7"/>
        <v>0</v>
      </c>
      <c r="M13" s="311"/>
      <c r="N13" s="305" t="s">
        <v>65</v>
      </c>
      <c r="O13" s="311"/>
      <c r="Q13" s="313">
        <f t="shared" si="4"/>
        <v>0</v>
      </c>
      <c r="R13" s="305" t="s">
        <v>65</v>
      </c>
      <c r="S13" s="313">
        <f t="shared" si="5"/>
        <v>0</v>
      </c>
      <c r="U13" s="312">
        <f t="shared" si="6"/>
        <v>0</v>
      </c>
      <c r="W13" s="314"/>
    </row>
    <row r="14" spans="2:23" x14ac:dyDescent="0.2">
      <c r="B14" s="305">
        <v>9</v>
      </c>
      <c r="C14" s="310" t="s">
        <v>118</v>
      </c>
      <c r="D14" s="305" t="s">
        <v>109</v>
      </c>
      <c r="E14" s="311"/>
      <c r="F14" s="305" t="s">
        <v>65</v>
      </c>
      <c r="G14" s="311"/>
      <c r="H14" s="306" t="s">
        <v>110</v>
      </c>
      <c r="I14" s="311"/>
      <c r="J14" s="306" t="s">
        <v>47</v>
      </c>
      <c r="K14" s="312">
        <f t="shared" si="7"/>
        <v>0</v>
      </c>
      <c r="M14" s="311"/>
      <c r="N14" s="305" t="s">
        <v>65</v>
      </c>
      <c r="O14" s="311"/>
      <c r="Q14" s="313">
        <f t="shared" si="4"/>
        <v>0</v>
      </c>
      <c r="R14" s="305" t="s">
        <v>65</v>
      </c>
      <c r="S14" s="313">
        <f t="shared" si="5"/>
        <v>0</v>
      </c>
      <c r="U14" s="312">
        <f t="shared" si="6"/>
        <v>0</v>
      </c>
      <c r="W14" s="314"/>
    </row>
    <row r="15" spans="2:23" x14ac:dyDescent="0.2">
      <c r="B15" s="305">
        <v>10</v>
      </c>
      <c r="C15" s="310" t="s">
        <v>119</v>
      </c>
      <c r="D15" s="305" t="s">
        <v>109</v>
      </c>
      <c r="E15" s="311"/>
      <c r="F15" s="305" t="s">
        <v>65</v>
      </c>
      <c r="G15" s="311"/>
      <c r="H15" s="306" t="s">
        <v>110</v>
      </c>
      <c r="I15" s="311"/>
      <c r="J15" s="306" t="s">
        <v>47</v>
      </c>
      <c r="K15" s="312">
        <f t="shared" si="7"/>
        <v>0</v>
      </c>
      <c r="M15" s="311"/>
      <c r="N15" s="305" t="s">
        <v>65</v>
      </c>
      <c r="O15" s="311"/>
      <c r="Q15" s="313">
        <f t="shared" si="4"/>
        <v>0</v>
      </c>
      <c r="R15" s="305" t="s">
        <v>65</v>
      </c>
      <c r="S15" s="313">
        <f>IF(G15&gt;O15,O15,G15)</f>
        <v>0</v>
      </c>
      <c r="U15" s="312">
        <f t="shared" si="6"/>
        <v>0</v>
      </c>
      <c r="W15" s="314"/>
    </row>
    <row r="16" spans="2:23" x14ac:dyDescent="0.2">
      <c r="B16" s="305">
        <v>11</v>
      </c>
      <c r="C16" s="310" t="s">
        <v>120</v>
      </c>
      <c r="D16" s="305" t="s">
        <v>109</v>
      </c>
      <c r="E16" s="311"/>
      <c r="F16" s="305" t="s">
        <v>65</v>
      </c>
      <c r="G16" s="311"/>
      <c r="H16" s="306" t="s">
        <v>110</v>
      </c>
      <c r="I16" s="311"/>
      <c r="J16" s="306" t="s">
        <v>47</v>
      </c>
      <c r="K16" s="312">
        <f t="shared" si="7"/>
        <v>0</v>
      </c>
      <c r="M16" s="311"/>
      <c r="N16" s="305" t="s">
        <v>65</v>
      </c>
      <c r="O16" s="311"/>
      <c r="Q16" s="313">
        <f t="shared" si="4"/>
        <v>0</v>
      </c>
      <c r="R16" s="305" t="s">
        <v>65</v>
      </c>
      <c r="S16" s="313">
        <f t="shared" si="5"/>
        <v>0</v>
      </c>
      <c r="U16" s="312">
        <f t="shared" si="6"/>
        <v>0</v>
      </c>
      <c r="W16" s="314"/>
    </row>
    <row r="17" spans="2:23" x14ac:dyDescent="0.2">
      <c r="B17" s="305">
        <v>12</v>
      </c>
      <c r="C17" s="310" t="s">
        <v>121</v>
      </c>
      <c r="D17" s="305" t="s">
        <v>109</v>
      </c>
      <c r="E17" s="311"/>
      <c r="F17" s="305" t="s">
        <v>65</v>
      </c>
      <c r="G17" s="311"/>
      <c r="H17" s="306" t="s">
        <v>110</v>
      </c>
      <c r="I17" s="311"/>
      <c r="J17" s="306" t="s">
        <v>47</v>
      </c>
      <c r="K17" s="312">
        <f t="shared" si="7"/>
        <v>0</v>
      </c>
      <c r="M17" s="311"/>
      <c r="N17" s="305" t="s">
        <v>65</v>
      </c>
      <c r="O17" s="311"/>
      <c r="Q17" s="313">
        <f t="shared" si="4"/>
        <v>0</v>
      </c>
      <c r="R17" s="305" t="s">
        <v>65</v>
      </c>
      <c r="S17" s="313">
        <f t="shared" si="5"/>
        <v>0</v>
      </c>
      <c r="U17" s="312">
        <f t="shared" si="6"/>
        <v>0</v>
      </c>
      <c r="W17" s="314"/>
    </row>
    <row r="18" spans="2:23" x14ac:dyDescent="0.2">
      <c r="B18" s="305">
        <v>13</v>
      </c>
      <c r="C18" s="310" t="s">
        <v>122</v>
      </c>
      <c r="D18" s="305" t="s">
        <v>109</v>
      </c>
      <c r="E18" s="311"/>
      <c r="F18" s="305" t="s">
        <v>65</v>
      </c>
      <c r="G18" s="311"/>
      <c r="H18" s="306" t="s">
        <v>110</v>
      </c>
      <c r="I18" s="311"/>
      <c r="J18" s="306" t="s">
        <v>47</v>
      </c>
      <c r="K18" s="312">
        <f t="shared" si="7"/>
        <v>0</v>
      </c>
      <c r="M18" s="311"/>
      <c r="N18" s="305" t="s">
        <v>65</v>
      </c>
      <c r="O18" s="311"/>
      <c r="Q18" s="313">
        <f t="shared" si="4"/>
        <v>0</v>
      </c>
      <c r="R18" s="305" t="s">
        <v>65</v>
      </c>
      <c r="S18" s="313">
        <f t="shared" si="5"/>
        <v>0</v>
      </c>
      <c r="U18" s="312">
        <f t="shared" si="6"/>
        <v>0</v>
      </c>
      <c r="W18" s="314"/>
    </row>
    <row r="19" spans="2:23" x14ac:dyDescent="0.2">
      <c r="B19" s="305">
        <v>14</v>
      </c>
      <c r="C19" s="310" t="s">
        <v>123</v>
      </c>
      <c r="D19" s="305" t="s">
        <v>109</v>
      </c>
      <c r="E19" s="311"/>
      <c r="F19" s="305" t="s">
        <v>65</v>
      </c>
      <c r="G19" s="311"/>
      <c r="H19" s="306" t="s">
        <v>110</v>
      </c>
      <c r="I19" s="311"/>
      <c r="J19" s="306" t="s">
        <v>47</v>
      </c>
      <c r="K19" s="312">
        <f t="shared" si="7"/>
        <v>0</v>
      </c>
      <c r="M19" s="311"/>
      <c r="N19" s="305" t="s">
        <v>65</v>
      </c>
      <c r="O19" s="311"/>
      <c r="Q19" s="313">
        <f t="shared" si="4"/>
        <v>0</v>
      </c>
      <c r="R19" s="305" t="s">
        <v>65</v>
      </c>
      <c r="S19" s="313">
        <f t="shared" si="5"/>
        <v>0</v>
      </c>
      <c r="U19" s="312">
        <f t="shared" si="6"/>
        <v>0</v>
      </c>
      <c r="W19" s="314"/>
    </row>
    <row r="20" spans="2:23" x14ac:dyDescent="0.2">
      <c r="B20" s="305">
        <v>15</v>
      </c>
      <c r="C20" s="310" t="s">
        <v>124</v>
      </c>
      <c r="D20" s="305" t="s">
        <v>109</v>
      </c>
      <c r="E20" s="311"/>
      <c r="F20" s="305" t="s">
        <v>65</v>
      </c>
      <c r="G20" s="311"/>
      <c r="H20" s="306" t="s">
        <v>110</v>
      </c>
      <c r="I20" s="311"/>
      <c r="J20" s="306" t="s">
        <v>47</v>
      </c>
      <c r="K20" s="315">
        <f t="shared" si="7"/>
        <v>0</v>
      </c>
      <c r="M20" s="311"/>
      <c r="N20" s="305" t="s">
        <v>65</v>
      </c>
      <c r="O20" s="311"/>
      <c r="Q20" s="313">
        <f t="shared" si="4"/>
        <v>0</v>
      </c>
      <c r="R20" s="305" t="s">
        <v>65</v>
      </c>
      <c r="S20" s="313">
        <f t="shared" si="5"/>
        <v>0</v>
      </c>
      <c r="U20" s="312">
        <f t="shared" si="6"/>
        <v>0</v>
      </c>
      <c r="W20" s="314"/>
    </row>
    <row r="21" spans="2:23" x14ac:dyDescent="0.2">
      <c r="B21" s="305">
        <v>16</v>
      </c>
      <c r="C21" s="310" t="s">
        <v>125</v>
      </c>
      <c r="D21" s="305" t="s">
        <v>109</v>
      </c>
      <c r="E21" s="311"/>
      <c r="F21" s="305" t="s">
        <v>65</v>
      </c>
      <c r="G21" s="311"/>
      <c r="H21" s="306" t="s">
        <v>110</v>
      </c>
      <c r="I21" s="311"/>
      <c r="J21" s="306" t="s">
        <v>47</v>
      </c>
      <c r="K21" s="312">
        <f t="shared" si="7"/>
        <v>0</v>
      </c>
      <c r="M21" s="311"/>
      <c r="N21" s="305" t="s">
        <v>65</v>
      </c>
      <c r="O21" s="311"/>
      <c r="Q21" s="313">
        <f t="shared" si="4"/>
        <v>0</v>
      </c>
      <c r="R21" s="305" t="s">
        <v>65</v>
      </c>
      <c r="S21" s="313">
        <f t="shared" si="5"/>
        <v>0</v>
      </c>
      <c r="U21" s="312">
        <f t="shared" si="6"/>
        <v>0</v>
      </c>
      <c r="W21" s="314"/>
    </row>
    <row r="22" spans="2:23" x14ac:dyDescent="0.2">
      <c r="B22" s="305">
        <v>17</v>
      </c>
      <c r="C22" s="310" t="s">
        <v>126</v>
      </c>
      <c r="D22" s="305" t="s">
        <v>109</v>
      </c>
      <c r="E22" s="311"/>
      <c r="F22" s="305" t="s">
        <v>65</v>
      </c>
      <c r="G22" s="311"/>
      <c r="H22" s="306" t="s">
        <v>110</v>
      </c>
      <c r="I22" s="311"/>
      <c r="J22" s="306" t="s">
        <v>47</v>
      </c>
      <c r="K22" s="312">
        <f t="shared" si="7"/>
        <v>0</v>
      </c>
      <c r="M22" s="311"/>
      <c r="N22" s="305" t="s">
        <v>65</v>
      </c>
      <c r="O22" s="311"/>
      <c r="Q22" s="313">
        <f t="shared" si="4"/>
        <v>0</v>
      </c>
      <c r="R22" s="305" t="s">
        <v>65</v>
      </c>
      <c r="S22" s="313">
        <f t="shared" si="5"/>
        <v>0</v>
      </c>
      <c r="U22" s="312">
        <f t="shared" si="6"/>
        <v>0</v>
      </c>
      <c r="W22" s="314"/>
    </row>
    <row r="23" spans="2:23" x14ac:dyDescent="0.2">
      <c r="B23" s="305">
        <v>18</v>
      </c>
      <c r="C23" s="310" t="s">
        <v>127</v>
      </c>
      <c r="D23" s="305" t="s">
        <v>109</v>
      </c>
      <c r="E23" s="311"/>
      <c r="F23" s="305" t="s">
        <v>65</v>
      </c>
      <c r="G23" s="311"/>
      <c r="H23" s="306" t="s">
        <v>110</v>
      </c>
      <c r="I23" s="311"/>
      <c r="J23" s="306" t="s">
        <v>47</v>
      </c>
      <c r="K23" s="312">
        <f t="shared" si="7"/>
        <v>0</v>
      </c>
      <c r="M23" s="311"/>
      <c r="N23" s="305" t="s">
        <v>65</v>
      </c>
      <c r="O23" s="311"/>
      <c r="Q23" s="313">
        <f t="shared" si="4"/>
        <v>0</v>
      </c>
      <c r="R23" s="305" t="s">
        <v>65</v>
      </c>
      <c r="S23" s="313">
        <f t="shared" si="5"/>
        <v>0</v>
      </c>
      <c r="U23" s="312">
        <f t="shared" si="6"/>
        <v>0</v>
      </c>
      <c r="W23" s="314"/>
    </row>
    <row r="24" spans="2:23" x14ac:dyDescent="0.2">
      <c r="B24" s="305">
        <v>19</v>
      </c>
      <c r="C24" s="310" t="s">
        <v>128</v>
      </c>
      <c r="D24" s="305" t="s">
        <v>109</v>
      </c>
      <c r="E24" s="311"/>
      <c r="F24" s="305" t="s">
        <v>65</v>
      </c>
      <c r="G24" s="311"/>
      <c r="H24" s="306" t="s">
        <v>110</v>
      </c>
      <c r="I24" s="311"/>
      <c r="J24" s="306" t="s">
        <v>47</v>
      </c>
      <c r="K24" s="312">
        <f t="shared" si="7"/>
        <v>0</v>
      </c>
      <c r="M24" s="311"/>
      <c r="N24" s="305" t="s">
        <v>65</v>
      </c>
      <c r="O24" s="311"/>
      <c r="Q24" s="313">
        <f t="shared" si="4"/>
        <v>0</v>
      </c>
      <c r="R24" s="305" t="s">
        <v>65</v>
      </c>
      <c r="S24" s="313">
        <f t="shared" si="5"/>
        <v>0</v>
      </c>
      <c r="U24" s="312">
        <f t="shared" si="6"/>
        <v>0</v>
      </c>
      <c r="W24" s="314"/>
    </row>
    <row r="25" spans="2:23" x14ac:dyDescent="0.2">
      <c r="B25" s="305">
        <v>20</v>
      </c>
      <c r="C25" s="310" t="s">
        <v>129</v>
      </c>
      <c r="D25" s="305" t="s">
        <v>109</v>
      </c>
      <c r="E25" s="311"/>
      <c r="F25" s="305" t="s">
        <v>65</v>
      </c>
      <c r="G25" s="311"/>
      <c r="H25" s="306" t="s">
        <v>110</v>
      </c>
      <c r="I25" s="311"/>
      <c r="J25" s="306" t="s">
        <v>47</v>
      </c>
      <c r="K25" s="312">
        <f t="shared" si="7"/>
        <v>0</v>
      </c>
      <c r="M25" s="311"/>
      <c r="N25" s="305" t="s">
        <v>65</v>
      </c>
      <c r="O25" s="311"/>
      <c r="Q25" s="313">
        <f t="shared" si="4"/>
        <v>0</v>
      </c>
      <c r="R25" s="305" t="s">
        <v>65</v>
      </c>
      <c r="S25" s="313">
        <f t="shared" si="5"/>
        <v>0</v>
      </c>
      <c r="U25" s="312">
        <f t="shared" si="6"/>
        <v>0</v>
      </c>
      <c r="W25" s="314"/>
    </row>
    <row r="26" spans="2:23" x14ac:dyDescent="0.2">
      <c r="B26" s="305">
        <v>21</v>
      </c>
      <c r="C26" s="310" t="s">
        <v>130</v>
      </c>
      <c r="D26" s="305" t="s">
        <v>109</v>
      </c>
      <c r="E26" s="316"/>
      <c r="F26" s="305" t="s">
        <v>65</v>
      </c>
      <c r="G26" s="316"/>
      <c r="H26" s="306" t="s">
        <v>110</v>
      </c>
      <c r="I26" s="316"/>
      <c r="J26" s="306" t="s">
        <v>47</v>
      </c>
      <c r="K26" s="310">
        <v>1</v>
      </c>
      <c r="M26" s="312"/>
      <c r="N26" s="305" t="s">
        <v>65</v>
      </c>
      <c r="O26" s="312"/>
      <c r="Q26" s="312"/>
      <c r="R26" s="305" t="s">
        <v>65</v>
      </c>
      <c r="S26" s="312"/>
      <c r="U26" s="310">
        <v>1</v>
      </c>
      <c r="W26" s="314"/>
    </row>
    <row r="27" spans="2:23" x14ac:dyDescent="0.2">
      <c r="B27" s="305">
        <v>22</v>
      </c>
      <c r="C27" s="310" t="s">
        <v>131</v>
      </c>
      <c r="D27" s="305" t="s">
        <v>109</v>
      </c>
      <c r="E27" s="316"/>
      <c r="F27" s="305" t="s">
        <v>65</v>
      </c>
      <c r="G27" s="316"/>
      <c r="H27" s="306" t="s">
        <v>110</v>
      </c>
      <c r="I27" s="316"/>
      <c r="J27" s="306" t="s">
        <v>47</v>
      </c>
      <c r="K27" s="310">
        <v>2</v>
      </c>
      <c r="M27" s="312"/>
      <c r="N27" s="305" t="s">
        <v>65</v>
      </c>
      <c r="O27" s="312"/>
      <c r="Q27" s="312"/>
      <c r="R27" s="305" t="s">
        <v>65</v>
      </c>
      <c r="S27" s="312"/>
      <c r="U27" s="310">
        <v>2</v>
      </c>
      <c r="W27" s="314"/>
    </row>
    <row r="28" spans="2:23" x14ac:dyDescent="0.2">
      <c r="B28" s="305">
        <v>23</v>
      </c>
      <c r="C28" s="310" t="s">
        <v>132</v>
      </c>
      <c r="D28" s="305" t="s">
        <v>109</v>
      </c>
      <c r="E28" s="316"/>
      <c r="F28" s="305" t="s">
        <v>65</v>
      </c>
      <c r="G28" s="316"/>
      <c r="H28" s="306" t="s">
        <v>110</v>
      </c>
      <c r="I28" s="316"/>
      <c r="J28" s="306" t="s">
        <v>47</v>
      </c>
      <c r="K28" s="310">
        <v>3</v>
      </c>
      <c r="M28" s="312"/>
      <c r="N28" s="305" t="s">
        <v>65</v>
      </c>
      <c r="O28" s="312"/>
      <c r="Q28" s="312"/>
      <c r="R28" s="305" t="s">
        <v>65</v>
      </c>
      <c r="S28" s="312"/>
      <c r="U28" s="310">
        <v>3</v>
      </c>
      <c r="W28" s="314"/>
    </row>
    <row r="29" spans="2:23" x14ac:dyDescent="0.2">
      <c r="B29" s="305">
        <v>24</v>
      </c>
      <c r="C29" s="310" t="s">
        <v>133</v>
      </c>
      <c r="D29" s="305" t="s">
        <v>109</v>
      </c>
      <c r="E29" s="316"/>
      <c r="F29" s="305" t="s">
        <v>65</v>
      </c>
      <c r="G29" s="316"/>
      <c r="H29" s="306" t="s">
        <v>110</v>
      </c>
      <c r="I29" s="316"/>
      <c r="J29" s="306" t="s">
        <v>47</v>
      </c>
      <c r="K29" s="310">
        <v>4</v>
      </c>
      <c r="M29" s="312"/>
      <c r="N29" s="305" t="s">
        <v>65</v>
      </c>
      <c r="O29" s="312"/>
      <c r="Q29" s="312"/>
      <c r="R29" s="305" t="s">
        <v>65</v>
      </c>
      <c r="S29" s="312"/>
      <c r="U29" s="310">
        <v>4</v>
      </c>
      <c r="W29" s="314"/>
    </row>
    <row r="30" spans="2:23" x14ac:dyDescent="0.2">
      <c r="B30" s="305">
        <v>25</v>
      </c>
      <c r="C30" s="310" t="s">
        <v>134</v>
      </c>
      <c r="D30" s="305" t="s">
        <v>109</v>
      </c>
      <c r="E30" s="316"/>
      <c r="F30" s="305" t="s">
        <v>65</v>
      </c>
      <c r="G30" s="316"/>
      <c r="H30" s="306" t="s">
        <v>110</v>
      </c>
      <c r="I30" s="316"/>
      <c r="J30" s="306" t="s">
        <v>47</v>
      </c>
      <c r="K30" s="310">
        <v>4</v>
      </c>
      <c r="M30" s="312"/>
      <c r="N30" s="305" t="s">
        <v>65</v>
      </c>
      <c r="O30" s="312"/>
      <c r="Q30" s="312"/>
      <c r="R30" s="305" t="s">
        <v>65</v>
      </c>
      <c r="S30" s="312"/>
      <c r="U30" s="310">
        <v>3</v>
      </c>
      <c r="W30" s="314"/>
    </row>
    <row r="31" spans="2:23" x14ac:dyDescent="0.2">
      <c r="B31" s="305">
        <v>26</v>
      </c>
      <c r="C31" s="310" t="s">
        <v>135</v>
      </c>
      <c r="D31" s="305" t="s">
        <v>109</v>
      </c>
      <c r="E31" s="316"/>
      <c r="F31" s="305" t="s">
        <v>65</v>
      </c>
      <c r="G31" s="316"/>
      <c r="H31" s="306" t="s">
        <v>110</v>
      </c>
      <c r="I31" s="316"/>
      <c r="J31" s="306" t="s">
        <v>47</v>
      </c>
      <c r="K31" s="310">
        <v>5</v>
      </c>
      <c r="M31" s="312"/>
      <c r="N31" s="305" t="s">
        <v>65</v>
      </c>
      <c r="O31" s="312"/>
      <c r="Q31" s="312"/>
      <c r="R31" s="305" t="s">
        <v>65</v>
      </c>
      <c r="S31" s="312"/>
      <c r="U31" s="310">
        <v>5</v>
      </c>
      <c r="W31" s="314"/>
    </row>
    <row r="32" spans="2:23" x14ac:dyDescent="0.2">
      <c r="B32" s="305">
        <v>27</v>
      </c>
      <c r="C32" s="310" t="s">
        <v>136</v>
      </c>
      <c r="D32" s="305" t="s">
        <v>109</v>
      </c>
      <c r="E32" s="316"/>
      <c r="F32" s="305" t="s">
        <v>65</v>
      </c>
      <c r="G32" s="316"/>
      <c r="H32" s="306" t="s">
        <v>110</v>
      </c>
      <c r="I32" s="316"/>
      <c r="J32" s="306" t="s">
        <v>47</v>
      </c>
      <c r="K32" s="310">
        <v>0</v>
      </c>
      <c r="M32" s="312"/>
      <c r="N32" s="305" t="s">
        <v>65</v>
      </c>
      <c r="O32" s="312"/>
      <c r="Q32" s="312"/>
      <c r="R32" s="305" t="s">
        <v>65</v>
      </c>
      <c r="S32" s="312"/>
      <c r="U32" s="310">
        <v>0</v>
      </c>
      <c r="W32" s="314" t="s">
        <v>137</v>
      </c>
    </row>
    <row r="33" spans="2:23" x14ac:dyDescent="0.2">
      <c r="B33" s="305">
        <v>28</v>
      </c>
      <c r="C33" s="310" t="s">
        <v>138</v>
      </c>
      <c r="D33" s="305" t="s">
        <v>109</v>
      </c>
      <c r="E33" s="316"/>
      <c r="F33" s="305" t="s">
        <v>65</v>
      </c>
      <c r="G33" s="316"/>
      <c r="H33" s="306" t="s">
        <v>110</v>
      </c>
      <c r="I33" s="316"/>
      <c r="J33" s="306" t="s">
        <v>47</v>
      </c>
      <c r="K33" s="310"/>
      <c r="M33" s="312"/>
      <c r="N33" s="305" t="s">
        <v>65</v>
      </c>
      <c r="O33" s="312"/>
      <c r="Q33" s="312"/>
      <c r="R33" s="305" t="s">
        <v>65</v>
      </c>
      <c r="S33" s="312"/>
      <c r="U33" s="310"/>
      <c r="W33" s="314"/>
    </row>
    <row r="34" spans="2:23" x14ac:dyDescent="0.2">
      <c r="B34" s="305">
        <v>29</v>
      </c>
      <c r="C34" s="310" t="s">
        <v>138</v>
      </c>
      <c r="D34" s="305" t="s">
        <v>109</v>
      </c>
      <c r="E34" s="316"/>
      <c r="F34" s="305" t="s">
        <v>65</v>
      </c>
      <c r="G34" s="316"/>
      <c r="H34" s="306" t="s">
        <v>110</v>
      </c>
      <c r="I34" s="316"/>
      <c r="J34" s="306" t="s">
        <v>47</v>
      </c>
      <c r="K34" s="310"/>
      <c r="M34" s="312"/>
      <c r="N34" s="305" t="s">
        <v>65</v>
      </c>
      <c r="O34" s="312"/>
      <c r="Q34" s="312"/>
      <c r="R34" s="305" t="s">
        <v>65</v>
      </c>
      <c r="S34" s="312"/>
      <c r="U34" s="310"/>
      <c r="W34" s="314"/>
    </row>
    <row r="35" spans="2:23" x14ac:dyDescent="0.2">
      <c r="B35" s="305">
        <v>30</v>
      </c>
      <c r="C35" s="310" t="s">
        <v>138</v>
      </c>
      <c r="D35" s="305" t="s">
        <v>109</v>
      </c>
      <c r="E35" s="316"/>
      <c r="F35" s="305" t="s">
        <v>65</v>
      </c>
      <c r="G35" s="316"/>
      <c r="H35" s="306" t="s">
        <v>110</v>
      </c>
      <c r="I35" s="316"/>
      <c r="J35" s="306" t="s">
        <v>47</v>
      </c>
      <c r="K35" s="310"/>
      <c r="M35" s="312"/>
      <c r="N35" s="305" t="s">
        <v>65</v>
      </c>
      <c r="O35" s="312"/>
      <c r="Q35" s="312"/>
      <c r="R35" s="305" t="s">
        <v>65</v>
      </c>
      <c r="S35" s="312"/>
      <c r="U35" s="310"/>
      <c r="W35" s="314"/>
    </row>
    <row r="36" spans="2:23" x14ac:dyDescent="0.2">
      <c r="C36" s="317"/>
    </row>
    <row r="37" spans="2:23" x14ac:dyDescent="0.2">
      <c r="C37" s="306" t="s">
        <v>139</v>
      </c>
    </row>
    <row r="38" spans="2:23" x14ac:dyDescent="0.2">
      <c r="C38" s="306" t="s">
        <v>140</v>
      </c>
    </row>
    <row r="39" spans="2:23" x14ac:dyDescent="0.2">
      <c r="C39" s="306" t="s">
        <v>141</v>
      </c>
    </row>
    <row r="40" spans="2:23" x14ac:dyDescent="0.2">
      <c r="C40" s="306" t="s">
        <v>142</v>
      </c>
    </row>
    <row r="41" spans="2:23" x14ac:dyDescent="0.2">
      <c r="C41" s="307" t="s">
        <v>143</v>
      </c>
    </row>
    <row r="42" spans="2:23" x14ac:dyDescent="0.2">
      <c r="C42" s="307" t="s">
        <v>144</v>
      </c>
    </row>
  </sheetData>
  <sheetProtection sheet="1" insertRows="0" deleteRows="0"/>
  <mergeCells count="4">
    <mergeCell ref="E4:K4"/>
    <mergeCell ref="M4:O4"/>
    <mergeCell ref="Q4:U4"/>
    <mergeCell ref="W4:W5"/>
  </mergeCells>
  <phoneticPr fontId="5"/>
  <pageMargins left="0.15748031496062992" right="0.15748031496062992" top="0.55118110236220474" bottom="0.35433070866141736" header="0.31496062992125984" footer="0.31496062992125984"/>
  <pageSetup paperSize="9" scale="61" fitToHeight="0" orientation="landscape" horizontalDpi="300" verticalDpi="300" r:id="rId1"/>
  <rowBreaks count="1" manualBreakCount="1">
    <brk id="43"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463E9C-BDF1-4A55-A2FD-6A5DA2759121}">
  <dimension ref="B1:BU80"/>
  <sheetViews>
    <sheetView showGridLines="0" view="pageBreakPreview" zoomScale="70" zoomScaleNormal="70" zoomScaleSheetLayoutView="70" workbookViewId="0">
      <selection activeCell="B1" sqref="B1"/>
    </sheetView>
  </sheetViews>
  <sheetFormatPr defaultColWidth="4.453125" defaultRowHeight="20.25" customHeight="1" x14ac:dyDescent="0.2"/>
  <cols>
    <col min="1" max="1" width="1.54296875" style="232" customWidth="1"/>
    <col min="2" max="5" width="5.90625" style="232" customWidth="1"/>
    <col min="6" max="6" width="16.453125" style="232" hidden="1" customWidth="1"/>
    <col min="7" max="58" width="5.54296875" style="232" customWidth="1"/>
    <col min="59" max="16384" width="4.453125" style="232"/>
  </cols>
  <sheetData>
    <row r="1" spans="2:64" s="205" customFormat="1" ht="20.25" customHeight="1" x14ac:dyDescent="0.2">
      <c r="C1" s="206" t="s">
        <v>145</v>
      </c>
      <c r="D1" s="206"/>
      <c r="E1" s="206"/>
      <c r="F1" s="206"/>
      <c r="G1" s="206"/>
      <c r="H1" s="207" t="s">
        <v>146</v>
      </c>
      <c r="J1" s="207"/>
      <c r="L1" s="206"/>
      <c r="M1" s="206"/>
      <c r="N1" s="206"/>
      <c r="O1" s="206"/>
      <c r="P1" s="206"/>
      <c r="Q1" s="206"/>
      <c r="R1" s="206"/>
      <c r="AM1" s="208"/>
      <c r="AN1" s="209"/>
      <c r="AO1" s="209" t="s">
        <v>42</v>
      </c>
      <c r="AP1" s="688" t="s">
        <v>43</v>
      </c>
      <c r="AQ1" s="689"/>
      <c r="AR1" s="689"/>
      <c r="AS1" s="689"/>
      <c r="AT1" s="689"/>
      <c r="AU1" s="689"/>
      <c r="AV1" s="689"/>
      <c r="AW1" s="689"/>
      <c r="AX1" s="689"/>
      <c r="AY1" s="689"/>
      <c r="AZ1" s="689"/>
      <c r="BA1" s="689"/>
      <c r="BB1" s="689"/>
      <c r="BC1" s="689"/>
      <c r="BD1" s="689"/>
      <c r="BE1" s="689"/>
      <c r="BF1" s="209" t="s">
        <v>44</v>
      </c>
    </row>
    <row r="2" spans="2:64" s="205" customFormat="1" ht="20.25" customHeight="1" x14ac:dyDescent="0.2">
      <c r="C2" s="206"/>
      <c r="D2" s="206"/>
      <c r="E2" s="206"/>
      <c r="F2" s="206"/>
      <c r="G2" s="206"/>
      <c r="J2" s="207"/>
      <c r="L2" s="206"/>
      <c r="M2" s="206"/>
      <c r="N2" s="206"/>
      <c r="O2" s="206"/>
      <c r="P2" s="206"/>
      <c r="Q2" s="206"/>
      <c r="R2" s="206"/>
      <c r="Y2" s="209" t="s">
        <v>45</v>
      </c>
      <c r="Z2" s="690">
        <v>7</v>
      </c>
      <c r="AA2" s="690"/>
      <c r="AB2" s="209" t="s">
        <v>46</v>
      </c>
      <c r="AC2" s="691">
        <f>IF(Z2=0,"",YEAR(DATE(2018+Z2,1,1)))</f>
        <v>2025</v>
      </c>
      <c r="AD2" s="691"/>
      <c r="AE2" s="210" t="s">
        <v>47</v>
      </c>
      <c r="AF2" s="210" t="s">
        <v>48</v>
      </c>
      <c r="AG2" s="690">
        <v>4</v>
      </c>
      <c r="AH2" s="690"/>
      <c r="AI2" s="210" t="s">
        <v>49</v>
      </c>
      <c r="AM2" s="208"/>
      <c r="AN2" s="209"/>
      <c r="AO2" s="209" t="s">
        <v>50</v>
      </c>
      <c r="AP2" s="690" t="s">
        <v>147</v>
      </c>
      <c r="AQ2" s="690"/>
      <c r="AR2" s="690"/>
      <c r="AS2" s="690"/>
      <c r="AT2" s="690"/>
      <c r="AU2" s="690"/>
      <c r="AV2" s="690"/>
      <c r="AW2" s="690"/>
      <c r="AX2" s="690"/>
      <c r="AY2" s="690"/>
      <c r="AZ2" s="690"/>
      <c r="BA2" s="690"/>
      <c r="BB2" s="690"/>
      <c r="BC2" s="690"/>
      <c r="BD2" s="690"/>
      <c r="BE2" s="690"/>
      <c r="BF2" s="209" t="s">
        <v>44</v>
      </c>
    </row>
    <row r="3" spans="2:64" s="210" customFormat="1" ht="20.25" customHeight="1" x14ac:dyDescent="0.2">
      <c r="G3" s="207"/>
      <c r="J3" s="207"/>
      <c r="L3" s="209"/>
      <c r="M3" s="209"/>
      <c r="N3" s="209"/>
      <c r="O3" s="209"/>
      <c r="P3" s="209"/>
      <c r="Q3" s="209"/>
      <c r="R3" s="209"/>
      <c r="Z3" s="211"/>
      <c r="AA3" s="211"/>
      <c r="AB3" s="211"/>
      <c r="AC3" s="212"/>
      <c r="AD3" s="211"/>
      <c r="BA3" s="213" t="s">
        <v>51</v>
      </c>
      <c r="BB3" s="679" t="s">
        <v>52</v>
      </c>
      <c r="BC3" s="680"/>
      <c r="BD3" s="680"/>
      <c r="BE3" s="681"/>
      <c r="BF3" s="209"/>
    </row>
    <row r="4" spans="2:64" s="210" customFormat="1" ht="19" x14ac:dyDescent="0.2">
      <c r="G4" s="207"/>
      <c r="J4" s="207"/>
      <c r="L4" s="209"/>
      <c r="M4" s="209"/>
      <c r="N4" s="209"/>
      <c r="O4" s="209"/>
      <c r="P4" s="209"/>
      <c r="Q4" s="209"/>
      <c r="R4" s="209"/>
      <c r="Z4" s="214"/>
      <c r="AA4" s="214"/>
      <c r="AG4" s="205"/>
      <c r="AH4" s="205"/>
      <c r="AI4" s="205"/>
      <c r="AJ4" s="205"/>
      <c r="AK4" s="205"/>
      <c r="AL4" s="205"/>
      <c r="AM4" s="205"/>
      <c r="AN4" s="205"/>
      <c r="AO4" s="205"/>
      <c r="AP4" s="205"/>
      <c r="AQ4" s="205"/>
      <c r="AR4" s="205"/>
      <c r="AS4" s="205"/>
      <c r="AT4" s="205"/>
      <c r="AU4" s="205"/>
      <c r="AV4" s="205"/>
      <c r="AW4" s="205"/>
      <c r="AX4" s="205"/>
      <c r="AY4" s="205"/>
      <c r="AZ4" s="205"/>
      <c r="BA4" s="213" t="s">
        <v>54</v>
      </c>
      <c r="BB4" s="679" t="s">
        <v>55</v>
      </c>
      <c r="BC4" s="680"/>
      <c r="BD4" s="680"/>
      <c r="BE4" s="681"/>
      <c r="BF4" s="215"/>
    </row>
    <row r="5" spans="2:64" s="210" customFormat="1" ht="6.75" customHeight="1" x14ac:dyDescent="0.2">
      <c r="C5" s="205"/>
      <c r="D5" s="205"/>
      <c r="E5" s="205"/>
      <c r="F5" s="205"/>
      <c r="G5" s="206"/>
      <c r="H5" s="205"/>
      <c r="I5" s="205"/>
      <c r="J5" s="206"/>
      <c r="K5" s="205"/>
      <c r="L5" s="215"/>
      <c r="M5" s="215"/>
      <c r="N5" s="215"/>
      <c r="O5" s="215"/>
      <c r="P5" s="215"/>
      <c r="Q5" s="215"/>
      <c r="R5" s="215"/>
      <c r="S5" s="205"/>
      <c r="T5" s="205"/>
      <c r="U5" s="205"/>
      <c r="V5" s="205"/>
      <c r="W5" s="205"/>
      <c r="X5" s="205"/>
      <c r="Y5" s="205"/>
      <c r="Z5" s="216"/>
      <c r="AA5" s="216"/>
      <c r="AB5" s="205"/>
      <c r="AC5" s="205"/>
      <c r="AD5" s="205"/>
      <c r="AE5" s="205"/>
      <c r="AG5" s="205"/>
      <c r="AH5" s="205"/>
      <c r="AI5" s="205"/>
      <c r="AJ5" s="205"/>
      <c r="AK5" s="205"/>
      <c r="AL5" s="205"/>
      <c r="AM5" s="205"/>
      <c r="AN5" s="205"/>
      <c r="AO5" s="205"/>
      <c r="AP5" s="205"/>
      <c r="AQ5" s="205"/>
      <c r="AR5" s="205"/>
      <c r="AS5" s="205"/>
      <c r="AT5" s="205"/>
      <c r="AU5" s="205"/>
      <c r="AV5" s="205"/>
      <c r="AW5" s="205"/>
      <c r="AX5" s="205"/>
      <c r="AY5" s="205"/>
      <c r="AZ5" s="205"/>
      <c r="BA5" s="205"/>
      <c r="BB5" s="205"/>
      <c r="BC5" s="205"/>
      <c r="BD5" s="205"/>
      <c r="BE5" s="215"/>
      <c r="BF5" s="215"/>
    </row>
    <row r="6" spans="2:64" s="210" customFormat="1" ht="20.25" customHeight="1" x14ac:dyDescent="0.2">
      <c r="C6" s="205"/>
      <c r="D6" s="205"/>
      <c r="E6" s="205"/>
      <c r="F6" s="205"/>
      <c r="G6" s="206"/>
      <c r="H6" s="205"/>
      <c r="I6" s="205"/>
      <c r="J6" s="206"/>
      <c r="K6" s="205"/>
      <c r="L6" s="215"/>
      <c r="M6" s="215"/>
      <c r="N6" s="215"/>
      <c r="O6" s="215"/>
      <c r="P6" s="215"/>
      <c r="Q6" s="215"/>
      <c r="R6" s="215"/>
      <c r="S6" s="205"/>
      <c r="T6" s="205"/>
      <c r="U6" s="205"/>
      <c r="V6" s="205"/>
      <c r="W6" s="205"/>
      <c r="X6" s="205"/>
      <c r="Y6" s="205"/>
      <c r="Z6" s="216"/>
      <c r="AA6" s="216"/>
      <c r="AB6" s="205"/>
      <c r="AC6" s="205"/>
      <c r="AD6" s="205"/>
      <c r="AE6" s="205"/>
      <c r="AG6" s="205"/>
      <c r="AH6" s="205"/>
      <c r="AI6" s="205"/>
      <c r="AJ6" s="205"/>
      <c r="AK6" s="205"/>
      <c r="AL6" s="205" t="s">
        <v>56</v>
      </c>
      <c r="AM6" s="205"/>
      <c r="AN6" s="205"/>
      <c r="AO6" s="205"/>
      <c r="AP6" s="205"/>
      <c r="AQ6" s="205"/>
      <c r="AR6" s="205"/>
      <c r="AS6" s="205"/>
      <c r="AT6" s="217"/>
      <c r="AU6" s="217"/>
      <c r="AV6" s="218"/>
      <c r="AW6" s="205"/>
      <c r="AX6" s="682">
        <v>40</v>
      </c>
      <c r="AY6" s="683"/>
      <c r="AZ6" s="218" t="s">
        <v>57</v>
      </c>
      <c r="BA6" s="205"/>
      <c r="BB6" s="682">
        <v>160</v>
      </c>
      <c r="BC6" s="683"/>
      <c r="BD6" s="218" t="s">
        <v>58</v>
      </c>
      <c r="BE6" s="205"/>
      <c r="BF6" s="215"/>
    </row>
    <row r="7" spans="2:64" s="210" customFormat="1" ht="6.75" customHeight="1" x14ac:dyDescent="0.2">
      <c r="C7" s="205"/>
      <c r="D7" s="205"/>
      <c r="E7" s="205"/>
      <c r="F7" s="205"/>
      <c r="G7" s="206"/>
      <c r="H7" s="205"/>
      <c r="I7" s="205"/>
      <c r="J7" s="206"/>
      <c r="K7" s="205"/>
      <c r="L7" s="215"/>
      <c r="M7" s="215"/>
      <c r="N7" s="215"/>
      <c r="O7" s="215"/>
      <c r="P7" s="215"/>
      <c r="Q7" s="215"/>
      <c r="R7" s="215"/>
      <c r="S7" s="205"/>
      <c r="T7" s="205"/>
      <c r="U7" s="205"/>
      <c r="V7" s="205"/>
      <c r="W7" s="205"/>
      <c r="X7" s="205"/>
      <c r="Y7" s="205"/>
      <c r="Z7" s="216"/>
      <c r="AA7" s="216"/>
      <c r="AB7" s="205"/>
      <c r="AC7" s="205"/>
      <c r="AD7" s="205"/>
      <c r="AE7" s="205"/>
      <c r="AG7" s="205"/>
      <c r="AH7" s="205"/>
      <c r="AI7" s="205"/>
      <c r="AJ7" s="205"/>
      <c r="AK7" s="205"/>
      <c r="AL7" s="205"/>
      <c r="AM7" s="205"/>
      <c r="AN7" s="205"/>
      <c r="AO7" s="205"/>
      <c r="AP7" s="205"/>
      <c r="AQ7" s="205"/>
      <c r="AR7" s="205"/>
      <c r="AS7" s="205"/>
      <c r="AT7" s="205"/>
      <c r="AU7" s="205"/>
      <c r="AV7" s="205"/>
      <c r="AW7" s="205"/>
      <c r="AX7" s="205"/>
      <c r="AY7" s="205"/>
      <c r="AZ7" s="205"/>
      <c r="BA7" s="205"/>
      <c r="BB7" s="205"/>
      <c r="BC7" s="205"/>
      <c r="BD7" s="205"/>
      <c r="BE7" s="215"/>
      <c r="BF7" s="215"/>
    </row>
    <row r="8" spans="2:64" s="210" customFormat="1" ht="20.25" customHeight="1" x14ac:dyDescent="0.2">
      <c r="B8" s="219"/>
      <c r="C8" s="219"/>
      <c r="D8" s="219"/>
      <c r="E8" s="219"/>
      <c r="F8" s="219"/>
      <c r="G8" s="220"/>
      <c r="H8" s="220"/>
      <c r="I8" s="220"/>
      <c r="J8" s="219"/>
      <c r="K8" s="219"/>
      <c r="L8" s="220"/>
      <c r="M8" s="220"/>
      <c r="N8" s="220"/>
      <c r="O8" s="219"/>
      <c r="P8" s="220"/>
      <c r="Q8" s="220"/>
      <c r="R8" s="220"/>
      <c r="S8" s="221"/>
      <c r="T8" s="222"/>
      <c r="U8" s="222"/>
      <c r="V8" s="223"/>
      <c r="Z8" s="216"/>
      <c r="AA8" s="224"/>
      <c r="AB8" s="206"/>
      <c r="AC8" s="216"/>
      <c r="AD8" s="216"/>
      <c r="AE8" s="216"/>
      <c r="AF8" s="214"/>
      <c r="AG8" s="225"/>
      <c r="AH8" s="225"/>
      <c r="AI8" s="225"/>
      <c r="AJ8" s="205"/>
      <c r="AK8" s="215"/>
      <c r="AL8" s="224"/>
      <c r="AM8" s="224"/>
      <c r="AN8" s="206"/>
      <c r="AO8" s="217"/>
      <c r="AP8" s="217"/>
      <c r="AQ8" s="217"/>
      <c r="AR8" s="226"/>
      <c r="AS8" s="226"/>
      <c r="AT8" s="205"/>
      <c r="AU8" s="217"/>
      <c r="AV8" s="217"/>
      <c r="AW8" s="219"/>
      <c r="AX8" s="205"/>
      <c r="AY8" s="205" t="s">
        <v>59</v>
      </c>
      <c r="AZ8" s="205"/>
      <c r="BA8" s="205"/>
      <c r="BB8" s="684">
        <f>DAY(EOMONTH(DATE(AC2,AG2,1),0))</f>
        <v>30</v>
      </c>
      <c r="BC8" s="685"/>
      <c r="BD8" s="205" t="s">
        <v>60</v>
      </c>
      <c r="BE8" s="205"/>
      <c r="BF8" s="205"/>
      <c r="BJ8" s="209"/>
      <c r="BK8" s="209"/>
      <c r="BL8" s="209"/>
    </row>
    <row r="9" spans="2:64" s="210" customFormat="1" ht="6" customHeight="1" x14ac:dyDescent="0.2">
      <c r="B9" s="217"/>
      <c r="C9" s="217"/>
      <c r="D9" s="217"/>
      <c r="E9" s="217"/>
      <c r="F9" s="217"/>
      <c r="G9" s="219"/>
      <c r="H9" s="220"/>
      <c r="I9" s="217"/>
      <c r="J9" s="217"/>
      <c r="K9" s="217"/>
      <c r="L9" s="219"/>
      <c r="M9" s="220"/>
      <c r="N9" s="217"/>
      <c r="O9" s="217"/>
      <c r="P9" s="219"/>
      <c r="Q9" s="217"/>
      <c r="R9" s="217"/>
      <c r="S9" s="217"/>
      <c r="T9" s="217"/>
      <c r="U9" s="217"/>
      <c r="V9" s="217"/>
      <c r="Z9" s="205"/>
      <c r="AA9" s="205"/>
      <c r="AB9" s="205"/>
      <c r="AC9" s="205"/>
      <c r="AD9" s="205"/>
      <c r="AE9" s="205"/>
      <c r="AG9" s="216"/>
      <c r="AH9" s="205"/>
      <c r="AI9" s="205"/>
      <c r="AJ9" s="225"/>
      <c r="AK9" s="205"/>
      <c r="AL9" s="205"/>
      <c r="AM9" s="205"/>
      <c r="AN9" s="205"/>
      <c r="AO9" s="205"/>
      <c r="AP9" s="205"/>
      <c r="AQ9" s="216"/>
      <c r="AR9" s="216"/>
      <c r="AS9" s="216"/>
      <c r="AT9" s="205"/>
      <c r="AU9" s="205"/>
      <c r="AV9" s="205"/>
      <c r="AW9" s="205"/>
      <c r="AX9" s="205"/>
      <c r="AY9" s="205"/>
      <c r="AZ9" s="205"/>
      <c r="BA9" s="205"/>
      <c r="BB9" s="205"/>
      <c r="BC9" s="205"/>
      <c r="BD9" s="205"/>
      <c r="BE9" s="205"/>
      <c r="BF9" s="205"/>
      <c r="BJ9" s="209"/>
      <c r="BK9" s="209"/>
      <c r="BL9" s="209"/>
    </row>
    <row r="10" spans="2:64" s="210" customFormat="1" ht="19" x14ac:dyDescent="0.25">
      <c r="B10" s="219"/>
      <c r="C10" s="219"/>
      <c r="D10" s="219"/>
      <c r="E10" s="219"/>
      <c r="F10" s="219"/>
      <c r="G10" s="220"/>
      <c r="H10" s="220"/>
      <c r="I10" s="220"/>
      <c r="J10" s="219"/>
      <c r="K10" s="219"/>
      <c r="L10" s="220"/>
      <c r="M10" s="220"/>
      <c r="N10" s="220"/>
      <c r="O10" s="219"/>
      <c r="P10" s="220"/>
      <c r="Q10" s="220"/>
      <c r="R10" s="220"/>
      <c r="S10" s="221"/>
      <c r="T10" s="222"/>
      <c r="U10" s="222"/>
      <c r="V10" s="223"/>
      <c r="Z10" s="216"/>
      <c r="AA10" s="224"/>
      <c r="AB10" s="206"/>
      <c r="AC10" s="216"/>
      <c r="AD10" s="216"/>
      <c r="AE10" s="216"/>
      <c r="AG10" s="225"/>
      <c r="AH10" s="225"/>
      <c r="AI10" s="225"/>
      <c r="AJ10" s="205"/>
      <c r="AK10" s="215"/>
      <c r="AL10" s="224"/>
      <c r="AM10" s="205"/>
      <c r="AN10" s="205"/>
      <c r="AO10" s="227"/>
      <c r="AP10" s="227"/>
      <c r="AQ10" s="227"/>
      <c r="AR10" s="218"/>
      <c r="AS10" s="216"/>
      <c r="AT10" s="216"/>
      <c r="AU10" s="216"/>
      <c r="AV10" s="205"/>
      <c r="AW10" s="205"/>
      <c r="AX10" s="228"/>
      <c r="AY10" s="228"/>
      <c r="AZ10" s="215" t="s">
        <v>61</v>
      </c>
      <c r="BA10" s="205"/>
      <c r="BB10" s="682">
        <v>1</v>
      </c>
      <c r="BC10" s="686"/>
      <c r="BD10" s="683"/>
      <c r="BE10" s="229" t="s">
        <v>62</v>
      </c>
      <c r="BF10" s="205"/>
      <c r="BJ10" s="209"/>
      <c r="BK10" s="209"/>
      <c r="BL10" s="209"/>
    </row>
    <row r="11" spans="2:64" s="210" customFormat="1" ht="6" customHeight="1" x14ac:dyDescent="0.25">
      <c r="B11" s="217"/>
      <c r="C11" s="217"/>
      <c r="D11" s="217"/>
      <c r="E11" s="217"/>
      <c r="F11" s="211"/>
      <c r="G11" s="217"/>
      <c r="H11" s="217"/>
      <c r="I11" s="217"/>
      <c r="J11" s="217"/>
      <c r="K11" s="219"/>
      <c r="L11" s="220"/>
      <c r="M11" s="217"/>
      <c r="N11" s="217"/>
      <c r="O11" s="219"/>
      <c r="P11" s="217"/>
      <c r="Q11" s="217"/>
      <c r="R11" s="217"/>
      <c r="S11" s="217"/>
      <c r="T11" s="217"/>
      <c r="U11" s="217"/>
      <c r="V11" s="211"/>
      <c r="Z11" s="205"/>
      <c r="AA11" s="205"/>
      <c r="AB11" s="205"/>
      <c r="AC11" s="205"/>
      <c r="AD11" s="205"/>
      <c r="AE11" s="205"/>
      <c r="AG11" s="216"/>
      <c r="AH11" s="225"/>
      <c r="AI11" s="205"/>
      <c r="AJ11" s="225"/>
      <c r="AK11" s="205"/>
      <c r="AL11" s="205"/>
      <c r="AM11" s="205"/>
      <c r="AN11" s="205"/>
      <c r="AO11" s="217"/>
      <c r="AP11" s="217"/>
      <c r="AQ11" s="219"/>
      <c r="AR11" s="230"/>
      <c r="AS11" s="216"/>
      <c r="AT11" s="216"/>
      <c r="AU11" s="216"/>
      <c r="AV11" s="205"/>
      <c r="AW11" s="205"/>
      <c r="AX11" s="228"/>
      <c r="AY11" s="228"/>
      <c r="AZ11" s="205"/>
      <c r="BA11" s="205"/>
      <c r="BB11" s="216"/>
      <c r="BC11" s="216"/>
      <c r="BD11" s="216"/>
      <c r="BE11" s="229"/>
      <c r="BF11" s="205"/>
      <c r="BJ11" s="209"/>
      <c r="BK11" s="209"/>
      <c r="BL11" s="209"/>
    </row>
    <row r="12" spans="2:64" s="210" customFormat="1" ht="20.25" customHeight="1" x14ac:dyDescent="0.25">
      <c r="B12" s="231"/>
      <c r="C12" s="231"/>
      <c r="D12" s="231"/>
      <c r="E12" s="231"/>
      <c r="F12" s="231"/>
      <c r="G12" s="231"/>
      <c r="H12" s="231"/>
      <c r="I12" s="231"/>
      <c r="J12" s="231"/>
      <c r="K12" s="231"/>
      <c r="L12" s="231"/>
      <c r="M12" s="231"/>
      <c r="N12" s="231"/>
      <c r="O12" s="231"/>
      <c r="P12" s="231"/>
      <c r="Q12" s="231"/>
      <c r="R12" s="231"/>
      <c r="S12" s="231"/>
      <c r="T12" s="231"/>
      <c r="U12" s="231"/>
      <c r="V12" s="231"/>
      <c r="Z12" s="219"/>
      <c r="AA12" s="232"/>
      <c r="AB12" s="232"/>
      <c r="AC12" s="219"/>
      <c r="AD12" s="216"/>
      <c r="AE12" s="216"/>
      <c r="AF12" s="214"/>
      <c r="AG12" s="206"/>
      <c r="AH12" s="225"/>
      <c r="AI12" s="205"/>
      <c r="AJ12" s="225"/>
      <c r="AK12" s="205"/>
      <c r="AL12" s="205"/>
      <c r="AM12" s="205"/>
      <c r="AN12" s="205"/>
      <c r="AO12" s="687"/>
      <c r="AP12" s="687"/>
      <c r="AQ12" s="687"/>
      <c r="AR12" s="218"/>
      <c r="AS12" s="216"/>
      <c r="AT12" s="216"/>
      <c r="AU12" s="216"/>
      <c r="AV12" s="205"/>
      <c r="AW12" s="205"/>
      <c r="AX12" s="228"/>
      <c r="AY12" s="228"/>
      <c r="AZ12" s="205"/>
      <c r="BA12" s="205"/>
      <c r="BB12" s="682">
        <v>1</v>
      </c>
      <c r="BC12" s="686"/>
      <c r="BD12" s="683"/>
      <c r="BE12" s="233" t="s">
        <v>63</v>
      </c>
      <c r="BF12" s="205"/>
      <c r="BJ12" s="209"/>
      <c r="BK12" s="209"/>
      <c r="BL12" s="209"/>
    </row>
    <row r="13" spans="2:64" s="210" customFormat="1" ht="6.75" customHeight="1" x14ac:dyDescent="0.25">
      <c r="B13" s="231"/>
      <c r="C13" s="231"/>
      <c r="D13" s="231"/>
      <c r="E13" s="231"/>
      <c r="F13" s="231"/>
      <c r="G13" s="231"/>
      <c r="H13" s="231"/>
      <c r="I13" s="231"/>
      <c r="J13" s="231"/>
      <c r="K13" s="231"/>
      <c r="L13" s="231"/>
      <c r="M13" s="231"/>
      <c r="N13" s="231"/>
      <c r="O13" s="231"/>
      <c r="P13" s="231"/>
      <c r="Q13" s="231"/>
      <c r="R13" s="231"/>
      <c r="S13" s="231"/>
      <c r="T13" s="231"/>
      <c r="U13" s="231"/>
      <c r="V13" s="231"/>
      <c r="Z13" s="220"/>
      <c r="AA13" s="234"/>
      <c r="AB13" s="234"/>
      <c r="AC13" s="220"/>
      <c r="AD13" s="225"/>
      <c r="AE13" s="225"/>
      <c r="AG13" s="205"/>
      <c r="AH13" s="205"/>
      <c r="AI13" s="205"/>
      <c r="AJ13" s="205"/>
      <c r="AK13" s="205"/>
      <c r="AL13" s="205"/>
      <c r="AM13" s="205"/>
      <c r="AN13" s="205"/>
      <c r="AO13" s="217"/>
      <c r="AP13" s="217"/>
      <c r="AQ13" s="217"/>
      <c r="AR13" s="205"/>
      <c r="AS13" s="216"/>
      <c r="AT13" s="216"/>
      <c r="AU13" s="216"/>
      <c r="AV13" s="205"/>
      <c r="AW13" s="205"/>
      <c r="AX13" s="228"/>
      <c r="AY13" s="228"/>
      <c r="AZ13" s="205"/>
      <c r="BA13" s="205"/>
      <c r="BB13" s="216"/>
      <c r="BC13" s="216"/>
      <c r="BD13" s="216"/>
      <c r="BE13" s="229"/>
      <c r="BF13" s="205"/>
      <c r="BJ13" s="209"/>
      <c r="BK13" s="209"/>
      <c r="BL13" s="209"/>
    </row>
    <row r="14" spans="2:64" s="210" customFormat="1" ht="19" x14ac:dyDescent="0.2">
      <c r="B14" s="231"/>
      <c r="C14" s="231"/>
      <c r="D14" s="231"/>
      <c r="E14" s="231"/>
      <c r="F14" s="231"/>
      <c r="G14" s="231"/>
      <c r="H14" s="231"/>
      <c r="I14" s="231"/>
      <c r="J14" s="231"/>
      <c r="K14" s="231"/>
      <c r="L14" s="231"/>
      <c r="M14" s="231"/>
      <c r="N14" s="231"/>
      <c r="O14" s="231"/>
      <c r="P14" s="231"/>
      <c r="Q14" s="231"/>
      <c r="R14" s="231"/>
      <c r="S14" s="231"/>
      <c r="T14" s="231"/>
      <c r="U14" s="231"/>
      <c r="V14" s="231"/>
      <c r="Z14" s="219"/>
      <c r="AA14" s="232"/>
      <c r="AB14" s="232"/>
      <c r="AC14" s="219"/>
      <c r="AD14" s="216"/>
      <c r="AE14" s="216"/>
      <c r="AG14" s="205"/>
      <c r="AH14" s="205"/>
      <c r="AI14" s="205"/>
      <c r="AJ14" s="205"/>
      <c r="AK14" s="205"/>
      <c r="AL14" s="205"/>
      <c r="AM14" s="205"/>
      <c r="AN14" s="205"/>
      <c r="AO14" s="217"/>
      <c r="AP14" s="217"/>
      <c r="AQ14" s="217"/>
      <c r="AR14" s="205"/>
      <c r="AS14" s="216"/>
      <c r="AT14" s="215" t="s">
        <v>64</v>
      </c>
      <c r="AU14" s="692">
        <v>0.39583333333333331</v>
      </c>
      <c r="AV14" s="693"/>
      <c r="AW14" s="694"/>
      <c r="AX14" s="216" t="s">
        <v>65</v>
      </c>
      <c r="AY14" s="692">
        <v>0.6875</v>
      </c>
      <c r="AZ14" s="693"/>
      <c r="BA14" s="694"/>
      <c r="BB14" s="215" t="s">
        <v>66</v>
      </c>
      <c r="BC14" s="695">
        <f>(AY14-AU14)*24</f>
        <v>7</v>
      </c>
      <c r="BD14" s="696"/>
      <c r="BE14" s="206" t="s">
        <v>67</v>
      </c>
      <c r="BF14" s="216"/>
      <c r="BJ14" s="209"/>
      <c r="BK14" s="209"/>
      <c r="BL14" s="209"/>
    </row>
    <row r="15" spans="2:64" s="210" customFormat="1" ht="6.75" customHeight="1" x14ac:dyDescent="0.2">
      <c r="C15" s="226"/>
      <c r="D15" s="226"/>
      <c r="E15" s="226"/>
      <c r="F15" s="226"/>
      <c r="G15" s="205"/>
      <c r="H15" s="205"/>
      <c r="I15" s="215"/>
      <c r="J15" s="216"/>
      <c r="K15" s="225"/>
      <c r="L15" s="205"/>
      <c r="M15" s="205"/>
      <c r="N15" s="216"/>
      <c r="O15" s="205"/>
      <c r="P15" s="205"/>
      <c r="Q15" s="225"/>
      <c r="R15" s="205"/>
      <c r="S15" s="205"/>
      <c r="T15" s="205"/>
      <c r="U15" s="205"/>
      <c r="V15" s="205"/>
      <c r="W15" s="215"/>
      <c r="X15" s="216"/>
      <c r="Y15" s="216"/>
      <c r="Z15" s="206"/>
      <c r="AA15" s="216"/>
      <c r="AB15" s="215"/>
      <c r="AC15" s="216"/>
      <c r="AD15" s="225"/>
      <c r="AE15" s="205"/>
      <c r="AG15" s="214"/>
      <c r="AH15" s="235"/>
      <c r="AJ15" s="235"/>
      <c r="AQ15" s="214"/>
      <c r="AR15" s="214"/>
      <c r="AS15" s="214"/>
      <c r="AT15" s="214"/>
      <c r="AU15" s="214"/>
      <c r="AX15" s="236"/>
      <c r="AY15" s="236"/>
      <c r="BB15" s="214"/>
      <c r="BC15" s="214"/>
      <c r="BD15" s="214"/>
      <c r="BE15" s="237"/>
      <c r="BJ15" s="209"/>
      <c r="BK15" s="209"/>
      <c r="BL15" s="209"/>
    </row>
    <row r="16" spans="2:64" ht="8.4" customHeight="1" thickBot="1" x14ac:dyDescent="0.25">
      <c r="C16" s="234"/>
      <c r="D16" s="234"/>
      <c r="E16" s="234"/>
      <c r="F16" s="234"/>
      <c r="G16" s="234"/>
      <c r="X16" s="234"/>
      <c r="AN16" s="234"/>
      <c r="BE16" s="238"/>
      <c r="BF16" s="238"/>
      <c r="BG16" s="238"/>
    </row>
    <row r="17" spans="2:58" ht="20.25" customHeight="1" x14ac:dyDescent="0.2">
      <c r="B17" s="697" t="s">
        <v>68</v>
      </c>
      <c r="C17" s="700" t="s">
        <v>69</v>
      </c>
      <c r="D17" s="701"/>
      <c r="E17" s="702"/>
      <c r="F17" s="239"/>
      <c r="G17" s="709" t="s">
        <v>70</v>
      </c>
      <c r="H17" s="712" t="s">
        <v>71</v>
      </c>
      <c r="I17" s="701"/>
      <c r="J17" s="701"/>
      <c r="K17" s="702"/>
      <c r="L17" s="712" t="s">
        <v>72</v>
      </c>
      <c r="M17" s="701"/>
      <c r="N17" s="701"/>
      <c r="O17" s="715"/>
      <c r="P17" s="718"/>
      <c r="Q17" s="719"/>
      <c r="R17" s="720"/>
      <c r="S17" s="727" t="s">
        <v>73</v>
      </c>
      <c r="T17" s="728"/>
      <c r="U17" s="728"/>
      <c r="V17" s="728"/>
      <c r="W17" s="728"/>
      <c r="X17" s="728"/>
      <c r="Y17" s="728"/>
      <c r="Z17" s="728"/>
      <c r="AA17" s="728"/>
      <c r="AB17" s="728"/>
      <c r="AC17" s="728"/>
      <c r="AD17" s="728"/>
      <c r="AE17" s="728"/>
      <c r="AF17" s="728"/>
      <c r="AG17" s="728"/>
      <c r="AH17" s="728"/>
      <c r="AI17" s="728"/>
      <c r="AJ17" s="728"/>
      <c r="AK17" s="728"/>
      <c r="AL17" s="728"/>
      <c r="AM17" s="728"/>
      <c r="AN17" s="728"/>
      <c r="AO17" s="728"/>
      <c r="AP17" s="728"/>
      <c r="AQ17" s="728"/>
      <c r="AR17" s="728"/>
      <c r="AS17" s="728"/>
      <c r="AT17" s="728"/>
      <c r="AU17" s="728"/>
      <c r="AV17" s="728"/>
      <c r="AW17" s="729"/>
      <c r="AX17" s="758" t="str">
        <f>IF(BB3="４週","(11) 1～4週目の勤務時間数合計","(11) 1か月の勤務時間数   合計")</f>
        <v>(11) 1～4週目の勤務時間数合計</v>
      </c>
      <c r="AY17" s="759"/>
      <c r="AZ17" s="764" t="s">
        <v>74</v>
      </c>
      <c r="BA17" s="765"/>
      <c r="BB17" s="770" t="s">
        <v>75</v>
      </c>
      <c r="BC17" s="771"/>
      <c r="BD17" s="771"/>
      <c r="BE17" s="771"/>
      <c r="BF17" s="772"/>
    </row>
    <row r="18" spans="2:58" ht="20.25" customHeight="1" x14ac:dyDescent="0.2">
      <c r="B18" s="698"/>
      <c r="C18" s="703"/>
      <c r="D18" s="704"/>
      <c r="E18" s="705"/>
      <c r="F18" s="240"/>
      <c r="G18" s="710"/>
      <c r="H18" s="713"/>
      <c r="I18" s="704"/>
      <c r="J18" s="704"/>
      <c r="K18" s="705"/>
      <c r="L18" s="713"/>
      <c r="M18" s="704"/>
      <c r="N18" s="704"/>
      <c r="O18" s="716"/>
      <c r="P18" s="721"/>
      <c r="Q18" s="722"/>
      <c r="R18" s="723"/>
      <c r="S18" s="779" t="s">
        <v>76</v>
      </c>
      <c r="T18" s="780"/>
      <c r="U18" s="780"/>
      <c r="V18" s="780"/>
      <c r="W18" s="780"/>
      <c r="X18" s="780"/>
      <c r="Y18" s="781"/>
      <c r="Z18" s="779" t="s">
        <v>77</v>
      </c>
      <c r="AA18" s="780"/>
      <c r="AB18" s="780"/>
      <c r="AC18" s="780"/>
      <c r="AD18" s="780"/>
      <c r="AE18" s="780"/>
      <c r="AF18" s="781"/>
      <c r="AG18" s="779" t="s">
        <v>78</v>
      </c>
      <c r="AH18" s="780"/>
      <c r="AI18" s="780"/>
      <c r="AJ18" s="780"/>
      <c r="AK18" s="780"/>
      <c r="AL18" s="780"/>
      <c r="AM18" s="781"/>
      <c r="AN18" s="779" t="s">
        <v>79</v>
      </c>
      <c r="AO18" s="780"/>
      <c r="AP18" s="780"/>
      <c r="AQ18" s="780"/>
      <c r="AR18" s="780"/>
      <c r="AS18" s="780"/>
      <c r="AT18" s="781"/>
      <c r="AU18" s="782" t="s">
        <v>80</v>
      </c>
      <c r="AV18" s="783"/>
      <c r="AW18" s="784"/>
      <c r="AX18" s="760"/>
      <c r="AY18" s="761"/>
      <c r="AZ18" s="766"/>
      <c r="BA18" s="767"/>
      <c r="BB18" s="773"/>
      <c r="BC18" s="774"/>
      <c r="BD18" s="774"/>
      <c r="BE18" s="774"/>
      <c r="BF18" s="775"/>
    </row>
    <row r="19" spans="2:58" ht="20.25" customHeight="1" x14ac:dyDescent="0.2">
      <c r="B19" s="698"/>
      <c r="C19" s="703"/>
      <c r="D19" s="704"/>
      <c r="E19" s="705"/>
      <c r="F19" s="240"/>
      <c r="G19" s="710"/>
      <c r="H19" s="713"/>
      <c r="I19" s="704"/>
      <c r="J19" s="704"/>
      <c r="K19" s="705"/>
      <c r="L19" s="713"/>
      <c r="M19" s="704"/>
      <c r="N19" s="704"/>
      <c r="O19" s="716"/>
      <c r="P19" s="721"/>
      <c r="Q19" s="722"/>
      <c r="R19" s="723"/>
      <c r="S19" s="241">
        <v>1</v>
      </c>
      <c r="T19" s="242">
        <v>2</v>
      </c>
      <c r="U19" s="242">
        <v>3</v>
      </c>
      <c r="V19" s="242">
        <v>4</v>
      </c>
      <c r="W19" s="242">
        <v>5</v>
      </c>
      <c r="X19" s="242">
        <v>6</v>
      </c>
      <c r="Y19" s="243">
        <v>7</v>
      </c>
      <c r="Z19" s="241">
        <v>8</v>
      </c>
      <c r="AA19" s="242">
        <v>9</v>
      </c>
      <c r="AB19" s="242">
        <v>10</v>
      </c>
      <c r="AC19" s="242">
        <v>11</v>
      </c>
      <c r="AD19" s="242">
        <v>12</v>
      </c>
      <c r="AE19" s="242">
        <v>13</v>
      </c>
      <c r="AF19" s="243">
        <v>14</v>
      </c>
      <c r="AG19" s="244">
        <v>15</v>
      </c>
      <c r="AH19" s="242">
        <v>16</v>
      </c>
      <c r="AI19" s="242">
        <v>17</v>
      </c>
      <c r="AJ19" s="242">
        <v>18</v>
      </c>
      <c r="AK19" s="242">
        <v>19</v>
      </c>
      <c r="AL19" s="242">
        <v>20</v>
      </c>
      <c r="AM19" s="243">
        <v>21</v>
      </c>
      <c r="AN19" s="241">
        <v>22</v>
      </c>
      <c r="AO19" s="242">
        <v>23</v>
      </c>
      <c r="AP19" s="242">
        <v>24</v>
      </c>
      <c r="AQ19" s="242">
        <v>25</v>
      </c>
      <c r="AR19" s="242">
        <v>26</v>
      </c>
      <c r="AS19" s="242">
        <v>27</v>
      </c>
      <c r="AT19" s="243">
        <v>28</v>
      </c>
      <c r="AU19" s="241" t="str">
        <f>IF($BB$3="暦月",IF(DAY(DATE($AC$2,$AG$2,29))=29,29,""),"")</f>
        <v/>
      </c>
      <c r="AV19" s="242" t="str">
        <f>IF($BB$3="暦月",IF(DAY(DATE($AC$2,$AG$2,30))=30,30,""),"")</f>
        <v/>
      </c>
      <c r="AW19" s="243" t="str">
        <f>IF($BB$3="暦月",IF(DAY(DATE($AC$2,$AG$2,31))=31,31,""),"")</f>
        <v/>
      </c>
      <c r="AX19" s="760"/>
      <c r="AY19" s="761"/>
      <c r="AZ19" s="766"/>
      <c r="BA19" s="767"/>
      <c r="BB19" s="773"/>
      <c r="BC19" s="774"/>
      <c r="BD19" s="774"/>
      <c r="BE19" s="774"/>
      <c r="BF19" s="775"/>
    </row>
    <row r="20" spans="2:58" ht="20.25" hidden="1" customHeight="1" x14ac:dyDescent="0.2">
      <c r="B20" s="698"/>
      <c r="C20" s="703"/>
      <c r="D20" s="704"/>
      <c r="E20" s="705"/>
      <c r="F20" s="240"/>
      <c r="G20" s="710"/>
      <c r="H20" s="713"/>
      <c r="I20" s="704"/>
      <c r="J20" s="704"/>
      <c r="K20" s="705"/>
      <c r="L20" s="713"/>
      <c r="M20" s="704"/>
      <c r="N20" s="704"/>
      <c r="O20" s="716"/>
      <c r="P20" s="721"/>
      <c r="Q20" s="722"/>
      <c r="R20" s="723"/>
      <c r="S20" s="241">
        <f>WEEKDAY(DATE($AC$2,$AG$2,1))</f>
        <v>3</v>
      </c>
      <c r="T20" s="242">
        <f>WEEKDAY(DATE($AC$2,$AG$2,2))</f>
        <v>4</v>
      </c>
      <c r="U20" s="242">
        <f>WEEKDAY(DATE($AC$2,$AG$2,3))</f>
        <v>5</v>
      </c>
      <c r="V20" s="242">
        <f>WEEKDAY(DATE($AC$2,$AG$2,4))</f>
        <v>6</v>
      </c>
      <c r="W20" s="242">
        <f>WEEKDAY(DATE($AC$2,$AG$2,5))</f>
        <v>7</v>
      </c>
      <c r="X20" s="242">
        <f>WEEKDAY(DATE($AC$2,$AG$2,6))</f>
        <v>1</v>
      </c>
      <c r="Y20" s="243">
        <f>WEEKDAY(DATE($AC$2,$AG$2,7))</f>
        <v>2</v>
      </c>
      <c r="Z20" s="241">
        <f>WEEKDAY(DATE($AC$2,$AG$2,8))</f>
        <v>3</v>
      </c>
      <c r="AA20" s="242">
        <f>WEEKDAY(DATE($AC$2,$AG$2,9))</f>
        <v>4</v>
      </c>
      <c r="AB20" s="242">
        <f>WEEKDAY(DATE($AC$2,$AG$2,10))</f>
        <v>5</v>
      </c>
      <c r="AC20" s="242">
        <f>WEEKDAY(DATE($AC$2,$AG$2,11))</f>
        <v>6</v>
      </c>
      <c r="AD20" s="242">
        <f>WEEKDAY(DATE($AC$2,$AG$2,12))</f>
        <v>7</v>
      </c>
      <c r="AE20" s="242">
        <f>WEEKDAY(DATE($AC$2,$AG$2,13))</f>
        <v>1</v>
      </c>
      <c r="AF20" s="243">
        <f>WEEKDAY(DATE($AC$2,$AG$2,14))</f>
        <v>2</v>
      </c>
      <c r="AG20" s="241">
        <f>WEEKDAY(DATE($AC$2,$AG$2,15))</f>
        <v>3</v>
      </c>
      <c r="AH20" s="242">
        <f>WEEKDAY(DATE($AC$2,$AG$2,16))</f>
        <v>4</v>
      </c>
      <c r="AI20" s="242">
        <f>WEEKDAY(DATE($AC$2,$AG$2,17))</f>
        <v>5</v>
      </c>
      <c r="AJ20" s="242">
        <f>WEEKDAY(DATE($AC$2,$AG$2,18))</f>
        <v>6</v>
      </c>
      <c r="AK20" s="242">
        <f>WEEKDAY(DATE($AC$2,$AG$2,19))</f>
        <v>7</v>
      </c>
      <c r="AL20" s="242">
        <f>WEEKDAY(DATE($AC$2,$AG$2,20))</f>
        <v>1</v>
      </c>
      <c r="AM20" s="243">
        <f>WEEKDAY(DATE($AC$2,$AG$2,21))</f>
        <v>2</v>
      </c>
      <c r="AN20" s="241">
        <f>WEEKDAY(DATE($AC$2,$AG$2,22))</f>
        <v>3</v>
      </c>
      <c r="AO20" s="242">
        <f>WEEKDAY(DATE($AC$2,$AG$2,23))</f>
        <v>4</v>
      </c>
      <c r="AP20" s="242">
        <f>WEEKDAY(DATE($AC$2,$AG$2,24))</f>
        <v>5</v>
      </c>
      <c r="AQ20" s="242">
        <f>WEEKDAY(DATE($AC$2,$AG$2,25))</f>
        <v>6</v>
      </c>
      <c r="AR20" s="242">
        <f>WEEKDAY(DATE($AC$2,$AG$2,26))</f>
        <v>7</v>
      </c>
      <c r="AS20" s="242">
        <f>WEEKDAY(DATE($AC$2,$AG$2,27))</f>
        <v>1</v>
      </c>
      <c r="AT20" s="243">
        <f>WEEKDAY(DATE($AC$2,$AG$2,28))</f>
        <v>2</v>
      </c>
      <c r="AU20" s="241">
        <f>IF(AU19=29,WEEKDAY(DATE($AC$2,$AG$2,29)),0)</f>
        <v>0</v>
      </c>
      <c r="AV20" s="242">
        <f>IF(AV19=30,WEEKDAY(DATE($AC$2,$AG$2,30)),0)</f>
        <v>0</v>
      </c>
      <c r="AW20" s="243">
        <f>IF(AW19=31,WEEKDAY(DATE($AC$2,$AG$2,31)),0)</f>
        <v>0</v>
      </c>
      <c r="AX20" s="760"/>
      <c r="AY20" s="761"/>
      <c r="AZ20" s="766"/>
      <c r="BA20" s="767"/>
      <c r="BB20" s="773"/>
      <c r="BC20" s="774"/>
      <c r="BD20" s="774"/>
      <c r="BE20" s="774"/>
      <c r="BF20" s="775"/>
    </row>
    <row r="21" spans="2:58" ht="22.5" customHeight="1" thickBot="1" x14ac:dyDescent="0.25">
      <c r="B21" s="699"/>
      <c r="C21" s="706"/>
      <c r="D21" s="707"/>
      <c r="E21" s="708"/>
      <c r="F21" s="245"/>
      <c r="G21" s="711"/>
      <c r="H21" s="714"/>
      <c r="I21" s="707"/>
      <c r="J21" s="707"/>
      <c r="K21" s="708"/>
      <c r="L21" s="714"/>
      <c r="M21" s="707"/>
      <c r="N21" s="707"/>
      <c r="O21" s="717"/>
      <c r="P21" s="724"/>
      <c r="Q21" s="725"/>
      <c r="R21" s="726"/>
      <c r="S21" s="246" t="str">
        <f>IF(S20=1,"日",IF(S20=2,"月",IF(S20=3,"火",IF(S20=4,"水",IF(S20=5,"木",IF(S20=6,"金","土"))))))</f>
        <v>火</v>
      </c>
      <c r="T21" s="247" t="str">
        <f t="shared" ref="T21:AT21" si="0">IF(T20=1,"日",IF(T20=2,"月",IF(T20=3,"火",IF(T20=4,"水",IF(T20=5,"木",IF(T20=6,"金","土"))))))</f>
        <v>水</v>
      </c>
      <c r="U21" s="247" t="str">
        <f t="shared" si="0"/>
        <v>木</v>
      </c>
      <c r="V21" s="247" t="str">
        <f t="shared" si="0"/>
        <v>金</v>
      </c>
      <c r="W21" s="247" t="str">
        <f t="shared" si="0"/>
        <v>土</v>
      </c>
      <c r="X21" s="247" t="str">
        <f t="shared" si="0"/>
        <v>日</v>
      </c>
      <c r="Y21" s="248" t="str">
        <f t="shared" si="0"/>
        <v>月</v>
      </c>
      <c r="Z21" s="246" t="str">
        <f>IF(Z20=1,"日",IF(Z20=2,"月",IF(Z20=3,"火",IF(Z20=4,"水",IF(Z20=5,"木",IF(Z20=6,"金","土"))))))</f>
        <v>火</v>
      </c>
      <c r="AA21" s="247" t="str">
        <f t="shared" si="0"/>
        <v>水</v>
      </c>
      <c r="AB21" s="247" t="str">
        <f t="shared" si="0"/>
        <v>木</v>
      </c>
      <c r="AC21" s="247" t="str">
        <f t="shared" si="0"/>
        <v>金</v>
      </c>
      <c r="AD21" s="247" t="str">
        <f t="shared" si="0"/>
        <v>土</v>
      </c>
      <c r="AE21" s="247" t="str">
        <f t="shared" si="0"/>
        <v>日</v>
      </c>
      <c r="AF21" s="248" t="str">
        <f t="shared" si="0"/>
        <v>月</v>
      </c>
      <c r="AG21" s="246" t="str">
        <f>IF(AG20=1,"日",IF(AG20=2,"月",IF(AG20=3,"火",IF(AG20=4,"水",IF(AG20=5,"木",IF(AG20=6,"金","土"))))))</f>
        <v>火</v>
      </c>
      <c r="AH21" s="247" t="str">
        <f t="shared" si="0"/>
        <v>水</v>
      </c>
      <c r="AI21" s="247" t="str">
        <f t="shared" si="0"/>
        <v>木</v>
      </c>
      <c r="AJ21" s="247" t="str">
        <f t="shared" si="0"/>
        <v>金</v>
      </c>
      <c r="AK21" s="247" t="str">
        <f t="shared" si="0"/>
        <v>土</v>
      </c>
      <c r="AL21" s="247" t="str">
        <f t="shared" si="0"/>
        <v>日</v>
      </c>
      <c r="AM21" s="248" t="str">
        <f t="shared" si="0"/>
        <v>月</v>
      </c>
      <c r="AN21" s="246" t="str">
        <f>IF(AN20=1,"日",IF(AN20=2,"月",IF(AN20=3,"火",IF(AN20=4,"水",IF(AN20=5,"木",IF(AN20=6,"金","土"))))))</f>
        <v>火</v>
      </c>
      <c r="AO21" s="247" t="str">
        <f t="shared" si="0"/>
        <v>水</v>
      </c>
      <c r="AP21" s="247" t="str">
        <f t="shared" si="0"/>
        <v>木</v>
      </c>
      <c r="AQ21" s="247" t="str">
        <f t="shared" si="0"/>
        <v>金</v>
      </c>
      <c r="AR21" s="247" t="str">
        <f t="shared" si="0"/>
        <v>土</v>
      </c>
      <c r="AS21" s="247" t="str">
        <f t="shared" si="0"/>
        <v>日</v>
      </c>
      <c r="AT21" s="248" t="str">
        <f t="shared" si="0"/>
        <v>月</v>
      </c>
      <c r="AU21" s="247" t="str">
        <f>IF(AU20=1,"日",IF(AU20=2,"月",IF(AU20=3,"火",IF(AU20=4,"水",IF(AU20=5,"木",IF(AU20=6,"金",IF(AU20=0,"","土")))))))</f>
        <v/>
      </c>
      <c r="AV21" s="247" t="str">
        <f>IF(AV20=1,"日",IF(AV20=2,"月",IF(AV20=3,"火",IF(AV20=4,"水",IF(AV20=5,"木",IF(AV20=6,"金",IF(AV20=0,"","土")))))))</f>
        <v/>
      </c>
      <c r="AW21" s="247" t="str">
        <f>IF(AW20=1,"日",IF(AW20=2,"月",IF(AW20=3,"火",IF(AW20=4,"水",IF(AW20=5,"木",IF(AW20=6,"金",IF(AW20=0,"","土")))))))</f>
        <v/>
      </c>
      <c r="AX21" s="762"/>
      <c r="AY21" s="763"/>
      <c r="AZ21" s="768"/>
      <c r="BA21" s="769"/>
      <c r="BB21" s="776"/>
      <c r="BC21" s="777"/>
      <c r="BD21" s="777"/>
      <c r="BE21" s="777"/>
      <c r="BF21" s="778"/>
    </row>
    <row r="22" spans="2:58" ht="20.25" customHeight="1" x14ac:dyDescent="0.2">
      <c r="B22" s="897">
        <v>1</v>
      </c>
      <c r="C22" s="732" t="s">
        <v>148</v>
      </c>
      <c r="D22" s="733"/>
      <c r="E22" s="734"/>
      <c r="F22" s="249"/>
      <c r="G22" s="741" t="s">
        <v>149</v>
      </c>
      <c r="H22" s="743" t="s">
        <v>150</v>
      </c>
      <c r="I22" s="744"/>
      <c r="J22" s="744"/>
      <c r="K22" s="745"/>
      <c r="L22" s="749" t="s">
        <v>151</v>
      </c>
      <c r="M22" s="750"/>
      <c r="N22" s="750"/>
      <c r="O22" s="751"/>
      <c r="P22" s="755" t="s">
        <v>81</v>
      </c>
      <c r="Q22" s="756"/>
      <c r="R22" s="757"/>
      <c r="S22" s="250" t="s">
        <v>108</v>
      </c>
      <c r="T22" s="251" t="s">
        <v>152</v>
      </c>
      <c r="U22" s="251"/>
      <c r="V22" s="251" t="s">
        <v>108</v>
      </c>
      <c r="W22" s="251" t="s">
        <v>108</v>
      </c>
      <c r="X22" s="251"/>
      <c r="Y22" s="252" t="s">
        <v>108</v>
      </c>
      <c r="Z22" s="250" t="s">
        <v>108</v>
      </c>
      <c r="AA22" s="251" t="s">
        <v>108</v>
      </c>
      <c r="AB22" s="251"/>
      <c r="AC22" s="251" t="s">
        <v>108</v>
      </c>
      <c r="AD22" s="251" t="s">
        <v>108</v>
      </c>
      <c r="AE22" s="251"/>
      <c r="AF22" s="252" t="s">
        <v>108</v>
      </c>
      <c r="AG22" s="250" t="s">
        <v>108</v>
      </c>
      <c r="AH22" s="251" t="s">
        <v>108</v>
      </c>
      <c r="AI22" s="251"/>
      <c r="AJ22" s="251" t="s">
        <v>108</v>
      </c>
      <c r="AK22" s="251" t="s">
        <v>108</v>
      </c>
      <c r="AL22" s="251"/>
      <c r="AM22" s="252" t="s">
        <v>108</v>
      </c>
      <c r="AN22" s="250" t="s">
        <v>108</v>
      </c>
      <c r="AO22" s="251" t="s">
        <v>108</v>
      </c>
      <c r="AP22" s="251"/>
      <c r="AQ22" s="251" t="s">
        <v>108</v>
      </c>
      <c r="AR22" s="251" t="s">
        <v>108</v>
      </c>
      <c r="AS22" s="251"/>
      <c r="AT22" s="252" t="s">
        <v>108</v>
      </c>
      <c r="AU22" s="250"/>
      <c r="AV22" s="251"/>
      <c r="AW22" s="251"/>
      <c r="AX22" s="785"/>
      <c r="AY22" s="786"/>
      <c r="AZ22" s="787"/>
      <c r="BA22" s="788"/>
      <c r="BB22" s="789"/>
      <c r="BC22" s="790"/>
      <c r="BD22" s="790"/>
      <c r="BE22" s="790"/>
      <c r="BF22" s="791"/>
    </row>
    <row r="23" spans="2:58" ht="20.25" customHeight="1" x14ac:dyDescent="0.2">
      <c r="B23" s="898"/>
      <c r="C23" s="735"/>
      <c r="D23" s="736"/>
      <c r="E23" s="737"/>
      <c r="F23" s="253"/>
      <c r="G23" s="742"/>
      <c r="H23" s="746"/>
      <c r="I23" s="747"/>
      <c r="J23" s="747"/>
      <c r="K23" s="748"/>
      <c r="L23" s="752"/>
      <c r="M23" s="753"/>
      <c r="N23" s="753"/>
      <c r="O23" s="754"/>
      <c r="P23" s="798" t="s">
        <v>82</v>
      </c>
      <c r="Q23" s="799"/>
      <c r="R23" s="800"/>
      <c r="S23" s="254">
        <f>IF(S22="","",VLOOKUP(S22,'【記載例】シフト記号表（勤務時間帯）'!$C$6:$K$35,9,FALSE))</f>
        <v>8</v>
      </c>
      <c r="T23" s="255">
        <f>IF(T22="","",VLOOKUP(T22,'【記載例】シフト記号表（勤務時間帯）'!$C$6:$K$35,9,FALSE))</f>
        <v>8</v>
      </c>
      <c r="U23" s="255" t="str">
        <f>IF(U22="","",VLOOKUP(U22,'【記載例】シフト記号表（勤務時間帯）'!$C$6:$K$35,9,FALSE))</f>
        <v/>
      </c>
      <c r="V23" s="255">
        <f>IF(V22="","",VLOOKUP(V22,'【記載例】シフト記号表（勤務時間帯）'!$C$6:$K$35,9,FALSE))</f>
        <v>8</v>
      </c>
      <c r="W23" s="255">
        <f>IF(W22="","",VLOOKUP(W22,'【記載例】シフト記号表（勤務時間帯）'!$C$6:$K$35,9,FALSE))</f>
        <v>8</v>
      </c>
      <c r="X23" s="255" t="str">
        <f>IF(X22="","",VLOOKUP(X22,'【記載例】シフト記号表（勤務時間帯）'!$C$6:$K$35,9,FALSE))</f>
        <v/>
      </c>
      <c r="Y23" s="256">
        <f>IF(Y22="","",VLOOKUP(Y22,'【記載例】シフト記号表（勤務時間帯）'!$C$6:$K$35,9,FALSE))</f>
        <v>8</v>
      </c>
      <c r="Z23" s="254">
        <f>IF(Z22="","",VLOOKUP(Z22,'【記載例】シフト記号表（勤務時間帯）'!$C$6:$K$35,9,FALSE))</f>
        <v>8</v>
      </c>
      <c r="AA23" s="255">
        <f>IF(AA22="","",VLOOKUP(AA22,'【記載例】シフト記号表（勤務時間帯）'!$C$6:$K$35,9,FALSE))</f>
        <v>8</v>
      </c>
      <c r="AB23" s="255" t="str">
        <f>IF(AB22="","",VLOOKUP(AB22,'【記載例】シフト記号表（勤務時間帯）'!$C$6:$K$35,9,FALSE))</f>
        <v/>
      </c>
      <c r="AC23" s="255">
        <f>IF(AC22="","",VLOOKUP(AC22,'【記載例】シフト記号表（勤務時間帯）'!$C$6:$K$35,9,FALSE))</f>
        <v>8</v>
      </c>
      <c r="AD23" s="255">
        <f>IF(AD22="","",VLOOKUP(AD22,'【記載例】シフト記号表（勤務時間帯）'!$C$6:$K$35,9,FALSE))</f>
        <v>8</v>
      </c>
      <c r="AE23" s="255" t="str">
        <f>IF(AE22="","",VLOOKUP(AE22,'【記載例】シフト記号表（勤務時間帯）'!$C$6:$K$35,9,FALSE))</f>
        <v/>
      </c>
      <c r="AF23" s="256">
        <f>IF(AF22="","",VLOOKUP(AF22,'【記載例】シフト記号表（勤務時間帯）'!$C$6:$K$35,9,FALSE))</f>
        <v>8</v>
      </c>
      <c r="AG23" s="254">
        <f>IF(AG22="","",VLOOKUP(AG22,'【記載例】シフト記号表（勤務時間帯）'!$C$6:$K$35,9,FALSE))</f>
        <v>8</v>
      </c>
      <c r="AH23" s="255">
        <f>IF(AH22="","",VLOOKUP(AH22,'【記載例】シフト記号表（勤務時間帯）'!$C$6:$K$35,9,FALSE))</f>
        <v>8</v>
      </c>
      <c r="AI23" s="255" t="str">
        <f>IF(AI22="","",VLOOKUP(AI22,'【記載例】シフト記号表（勤務時間帯）'!$C$6:$K$35,9,FALSE))</f>
        <v/>
      </c>
      <c r="AJ23" s="255">
        <f>IF(AJ22="","",VLOOKUP(AJ22,'【記載例】シフト記号表（勤務時間帯）'!$C$6:$K$35,9,FALSE))</f>
        <v>8</v>
      </c>
      <c r="AK23" s="255">
        <f>IF(AK22="","",VLOOKUP(AK22,'【記載例】シフト記号表（勤務時間帯）'!$C$6:$K$35,9,FALSE))</f>
        <v>8</v>
      </c>
      <c r="AL23" s="255" t="str">
        <f>IF(AL22="","",VLOOKUP(AL22,'【記載例】シフト記号表（勤務時間帯）'!$C$6:$K$35,9,FALSE))</f>
        <v/>
      </c>
      <c r="AM23" s="256">
        <f>IF(AM22="","",VLOOKUP(AM22,'【記載例】シフト記号表（勤務時間帯）'!$C$6:$K$35,9,FALSE))</f>
        <v>8</v>
      </c>
      <c r="AN23" s="254">
        <f>IF(AN22="","",VLOOKUP(AN22,'【記載例】シフト記号表（勤務時間帯）'!$C$6:$K$35,9,FALSE))</f>
        <v>8</v>
      </c>
      <c r="AO23" s="255">
        <f>IF(AO22="","",VLOOKUP(AO22,'【記載例】シフト記号表（勤務時間帯）'!$C$6:$K$35,9,FALSE))</f>
        <v>8</v>
      </c>
      <c r="AP23" s="255" t="str">
        <f>IF(AP22="","",VLOOKUP(AP22,'【記載例】シフト記号表（勤務時間帯）'!$C$6:$K$35,9,FALSE))</f>
        <v/>
      </c>
      <c r="AQ23" s="255">
        <f>IF(AQ22="","",VLOOKUP(AQ22,'【記載例】シフト記号表（勤務時間帯）'!$C$6:$K$35,9,FALSE))</f>
        <v>8</v>
      </c>
      <c r="AR23" s="255">
        <f>IF(AR22="","",VLOOKUP(AR22,'【記載例】シフト記号表（勤務時間帯）'!$C$6:$K$35,9,FALSE))</f>
        <v>8</v>
      </c>
      <c r="AS23" s="255" t="str">
        <f>IF(AS22="","",VLOOKUP(AS22,'【記載例】シフト記号表（勤務時間帯）'!$C$6:$K$35,9,FALSE))</f>
        <v/>
      </c>
      <c r="AT23" s="256">
        <f>IF(AT22="","",VLOOKUP(AT22,'【記載例】シフト記号表（勤務時間帯）'!$C$6:$K$35,9,FALSE))</f>
        <v>8</v>
      </c>
      <c r="AU23" s="254" t="str">
        <f>IF(AU22="","",VLOOKUP(AU22,'【記載例】シフト記号表（勤務時間帯）'!$C$6:$K$35,9,FALSE))</f>
        <v/>
      </c>
      <c r="AV23" s="255" t="str">
        <f>IF(AV22="","",VLOOKUP(AV22,'【記載例】シフト記号表（勤務時間帯）'!$C$6:$K$35,9,FALSE))</f>
        <v/>
      </c>
      <c r="AW23" s="255" t="str">
        <f>IF(AW22="","",VLOOKUP(AW22,'【記載例】シフト記号表（勤務時間帯）'!$C$6:$K$35,9,FALSE))</f>
        <v/>
      </c>
      <c r="AX23" s="801">
        <f>IF($BB$3="４週",SUM(S23:AT23),IF($BB$3="暦月",SUM(S23:AW23),""))</f>
        <v>160</v>
      </c>
      <c r="AY23" s="802"/>
      <c r="AZ23" s="803">
        <f>IF($BB$3="４週",AX23/4,IF($BB$3="暦月",【記載例】勤務表!AX23/(【記載例】勤務表!$BB$8/7),""))</f>
        <v>40</v>
      </c>
      <c r="BA23" s="804"/>
      <c r="BB23" s="792"/>
      <c r="BC23" s="793"/>
      <c r="BD23" s="793"/>
      <c r="BE23" s="793"/>
      <c r="BF23" s="794"/>
    </row>
    <row r="24" spans="2:58" ht="20.25" customHeight="1" x14ac:dyDescent="0.2">
      <c r="B24" s="898"/>
      <c r="C24" s="738"/>
      <c r="D24" s="739"/>
      <c r="E24" s="740"/>
      <c r="F24" s="257" t="str">
        <f>C22</f>
        <v>管理者</v>
      </c>
      <c r="G24" s="742"/>
      <c r="H24" s="746"/>
      <c r="I24" s="747"/>
      <c r="J24" s="747"/>
      <c r="K24" s="748"/>
      <c r="L24" s="752"/>
      <c r="M24" s="753"/>
      <c r="N24" s="753"/>
      <c r="O24" s="754"/>
      <c r="P24" s="805" t="s">
        <v>83</v>
      </c>
      <c r="Q24" s="806"/>
      <c r="R24" s="807"/>
      <c r="S24" s="258">
        <f>IF(S22="","",VLOOKUP(S22,'【記載例】シフト記号表（勤務時間帯）'!$C$6:$U$35,19,FALSE))</f>
        <v>7</v>
      </c>
      <c r="T24" s="259">
        <f>IF(T22="","",VLOOKUP(T22,'【記載例】シフト記号表（勤務時間帯）'!$C$6:$U$35,19,FALSE))</f>
        <v>7</v>
      </c>
      <c r="U24" s="259" t="str">
        <f>IF(U22="","",VLOOKUP(U22,'【記載例】シフト記号表（勤務時間帯）'!$C$6:$U$35,19,FALSE))</f>
        <v/>
      </c>
      <c r="V24" s="259">
        <f>IF(V22="","",VLOOKUP(V22,'【記載例】シフト記号表（勤務時間帯）'!$C$6:$U$35,19,FALSE))</f>
        <v>7</v>
      </c>
      <c r="W24" s="259">
        <f>IF(W22="","",VLOOKUP(W22,'【記載例】シフト記号表（勤務時間帯）'!$C$6:$U$35,19,FALSE))</f>
        <v>7</v>
      </c>
      <c r="X24" s="259" t="str">
        <f>IF(X22="","",VLOOKUP(X22,'【記載例】シフト記号表（勤務時間帯）'!$C$6:$U$35,19,FALSE))</f>
        <v/>
      </c>
      <c r="Y24" s="260">
        <f>IF(Y22="","",VLOOKUP(Y22,'【記載例】シフト記号表（勤務時間帯）'!$C$6:$U$35,19,FALSE))</f>
        <v>7</v>
      </c>
      <c r="Z24" s="258">
        <f>IF(Z22="","",VLOOKUP(Z22,'【記載例】シフト記号表（勤務時間帯）'!$C$6:$U$35,19,FALSE))</f>
        <v>7</v>
      </c>
      <c r="AA24" s="259">
        <f>IF(AA22="","",VLOOKUP(AA22,'【記載例】シフト記号表（勤務時間帯）'!$C$6:$U$35,19,FALSE))</f>
        <v>7</v>
      </c>
      <c r="AB24" s="259" t="str">
        <f>IF(AB22="","",VLOOKUP(AB22,'【記載例】シフト記号表（勤務時間帯）'!$C$6:$U$35,19,FALSE))</f>
        <v/>
      </c>
      <c r="AC24" s="259">
        <f>IF(AC22="","",VLOOKUP(AC22,'【記載例】シフト記号表（勤務時間帯）'!$C$6:$U$35,19,FALSE))</f>
        <v>7</v>
      </c>
      <c r="AD24" s="259">
        <f>IF(AD22="","",VLOOKUP(AD22,'【記載例】シフト記号表（勤務時間帯）'!$C$6:$U$35,19,FALSE))</f>
        <v>7</v>
      </c>
      <c r="AE24" s="259" t="str">
        <f>IF(AE22="","",VLOOKUP(AE22,'【記載例】シフト記号表（勤務時間帯）'!$C$6:$U$35,19,FALSE))</f>
        <v/>
      </c>
      <c r="AF24" s="260">
        <f>IF(AF22="","",VLOOKUP(AF22,'【記載例】シフト記号表（勤務時間帯）'!$C$6:$U$35,19,FALSE))</f>
        <v>7</v>
      </c>
      <c r="AG24" s="258">
        <f>IF(AG22="","",VLOOKUP(AG22,'【記載例】シフト記号表（勤務時間帯）'!$C$6:$U$35,19,FALSE))</f>
        <v>7</v>
      </c>
      <c r="AH24" s="259">
        <f>IF(AH22="","",VLOOKUP(AH22,'【記載例】シフト記号表（勤務時間帯）'!$C$6:$U$35,19,FALSE))</f>
        <v>7</v>
      </c>
      <c r="AI24" s="259" t="str">
        <f>IF(AI22="","",VLOOKUP(AI22,'【記載例】シフト記号表（勤務時間帯）'!$C$6:$U$35,19,FALSE))</f>
        <v/>
      </c>
      <c r="AJ24" s="259">
        <f>IF(AJ22="","",VLOOKUP(AJ22,'【記載例】シフト記号表（勤務時間帯）'!$C$6:$U$35,19,FALSE))</f>
        <v>7</v>
      </c>
      <c r="AK24" s="259">
        <f>IF(AK22="","",VLOOKUP(AK22,'【記載例】シフト記号表（勤務時間帯）'!$C$6:$U$35,19,FALSE))</f>
        <v>7</v>
      </c>
      <c r="AL24" s="259" t="str">
        <f>IF(AL22="","",VLOOKUP(AL22,'【記載例】シフト記号表（勤務時間帯）'!$C$6:$U$35,19,FALSE))</f>
        <v/>
      </c>
      <c r="AM24" s="260">
        <f>IF(AM22="","",VLOOKUP(AM22,'【記載例】シフト記号表（勤務時間帯）'!$C$6:$U$35,19,FALSE))</f>
        <v>7</v>
      </c>
      <c r="AN24" s="258">
        <f>IF(AN22="","",VLOOKUP(AN22,'【記載例】シフト記号表（勤務時間帯）'!$C$6:$U$35,19,FALSE))</f>
        <v>7</v>
      </c>
      <c r="AO24" s="259">
        <f>IF(AO22="","",VLOOKUP(AO22,'【記載例】シフト記号表（勤務時間帯）'!$C$6:$U$35,19,FALSE))</f>
        <v>7</v>
      </c>
      <c r="AP24" s="259" t="str">
        <f>IF(AP22="","",VLOOKUP(AP22,'【記載例】シフト記号表（勤務時間帯）'!$C$6:$U$35,19,FALSE))</f>
        <v/>
      </c>
      <c r="AQ24" s="259">
        <f>IF(AQ22="","",VLOOKUP(AQ22,'【記載例】シフト記号表（勤務時間帯）'!$C$6:$U$35,19,FALSE))</f>
        <v>7</v>
      </c>
      <c r="AR24" s="259">
        <f>IF(AR22="","",VLOOKUP(AR22,'【記載例】シフト記号表（勤務時間帯）'!$C$6:$U$35,19,FALSE))</f>
        <v>7</v>
      </c>
      <c r="AS24" s="259" t="str">
        <f>IF(AS22="","",VLOOKUP(AS22,'【記載例】シフト記号表（勤務時間帯）'!$C$6:$U$35,19,FALSE))</f>
        <v/>
      </c>
      <c r="AT24" s="260">
        <f>IF(AT22="","",VLOOKUP(AT22,'【記載例】シフト記号表（勤務時間帯）'!$C$6:$U$35,19,FALSE))</f>
        <v>7</v>
      </c>
      <c r="AU24" s="258" t="str">
        <f>IF(AU22="","",VLOOKUP(AU22,'【記載例】シフト記号表（勤務時間帯）'!$C$6:$U$35,19,FALSE))</f>
        <v/>
      </c>
      <c r="AV24" s="259" t="str">
        <f>IF(AV22="","",VLOOKUP(AV22,'【記載例】シフト記号表（勤務時間帯）'!$C$6:$U$35,19,FALSE))</f>
        <v/>
      </c>
      <c r="AW24" s="259" t="str">
        <f>IF(AW22="","",VLOOKUP(AW22,'【記載例】シフト記号表（勤務時間帯）'!$C$6:$U$35,19,FALSE))</f>
        <v/>
      </c>
      <c r="AX24" s="808">
        <f>IF($BB$3="４週",SUM(S24:AT24),IF($BB$3="暦月",SUM(S24:AW24),""))</f>
        <v>140</v>
      </c>
      <c r="AY24" s="809"/>
      <c r="AZ24" s="810">
        <f>IF($BB$3="４週",AX24/4,IF($BB$3="暦月",【記載例】勤務表!AX24/(【記載例】勤務表!$BB$8/7),""))</f>
        <v>35</v>
      </c>
      <c r="BA24" s="811"/>
      <c r="BB24" s="795"/>
      <c r="BC24" s="796"/>
      <c r="BD24" s="796"/>
      <c r="BE24" s="796"/>
      <c r="BF24" s="797"/>
    </row>
    <row r="25" spans="2:58" ht="20.25" customHeight="1" x14ac:dyDescent="0.2">
      <c r="B25" s="898">
        <f>B22+1</f>
        <v>2</v>
      </c>
      <c r="C25" s="812" t="s">
        <v>90</v>
      </c>
      <c r="D25" s="813"/>
      <c r="E25" s="814"/>
      <c r="F25" s="261"/>
      <c r="G25" s="815" t="s">
        <v>149</v>
      </c>
      <c r="H25" s="817" t="s">
        <v>153</v>
      </c>
      <c r="I25" s="747"/>
      <c r="J25" s="747"/>
      <c r="K25" s="748"/>
      <c r="L25" s="818" t="s">
        <v>154</v>
      </c>
      <c r="M25" s="819"/>
      <c r="N25" s="819"/>
      <c r="O25" s="820"/>
      <c r="P25" s="824" t="s">
        <v>81</v>
      </c>
      <c r="Q25" s="825"/>
      <c r="R25" s="826"/>
      <c r="S25" s="250"/>
      <c r="T25" s="251" t="s">
        <v>108</v>
      </c>
      <c r="U25" s="251" t="s">
        <v>108</v>
      </c>
      <c r="V25" s="251" t="s">
        <v>108</v>
      </c>
      <c r="W25" s="251" t="s">
        <v>108</v>
      </c>
      <c r="X25" s="251" t="s">
        <v>108</v>
      </c>
      <c r="Y25" s="252"/>
      <c r="Z25" s="250"/>
      <c r="AA25" s="251" t="s">
        <v>108</v>
      </c>
      <c r="AB25" s="251" t="s">
        <v>108</v>
      </c>
      <c r="AC25" s="251" t="s">
        <v>108</v>
      </c>
      <c r="AD25" s="251" t="s">
        <v>108</v>
      </c>
      <c r="AE25" s="251" t="s">
        <v>108</v>
      </c>
      <c r="AF25" s="252"/>
      <c r="AG25" s="250"/>
      <c r="AH25" s="251" t="s">
        <v>108</v>
      </c>
      <c r="AI25" s="251" t="s">
        <v>108</v>
      </c>
      <c r="AJ25" s="251" t="s">
        <v>108</v>
      </c>
      <c r="AK25" s="251" t="s">
        <v>108</v>
      </c>
      <c r="AL25" s="251" t="s">
        <v>108</v>
      </c>
      <c r="AM25" s="252"/>
      <c r="AN25" s="250"/>
      <c r="AO25" s="251" t="s">
        <v>108</v>
      </c>
      <c r="AP25" s="251" t="s">
        <v>108</v>
      </c>
      <c r="AQ25" s="251" t="s">
        <v>108</v>
      </c>
      <c r="AR25" s="251" t="s">
        <v>108</v>
      </c>
      <c r="AS25" s="251" t="s">
        <v>108</v>
      </c>
      <c r="AT25" s="252"/>
      <c r="AU25" s="250"/>
      <c r="AV25" s="251"/>
      <c r="AW25" s="251"/>
      <c r="AX25" s="827"/>
      <c r="AY25" s="828"/>
      <c r="AZ25" s="829"/>
      <c r="BA25" s="830"/>
      <c r="BB25" s="831"/>
      <c r="BC25" s="832"/>
      <c r="BD25" s="832"/>
      <c r="BE25" s="832"/>
      <c r="BF25" s="833"/>
    </row>
    <row r="26" spans="2:58" ht="20.25" customHeight="1" x14ac:dyDescent="0.2">
      <c r="B26" s="898"/>
      <c r="C26" s="735"/>
      <c r="D26" s="736"/>
      <c r="E26" s="737"/>
      <c r="F26" s="253"/>
      <c r="G26" s="742"/>
      <c r="H26" s="746"/>
      <c r="I26" s="747"/>
      <c r="J26" s="747"/>
      <c r="K26" s="748"/>
      <c r="L26" s="752"/>
      <c r="M26" s="753"/>
      <c r="N26" s="753"/>
      <c r="O26" s="754"/>
      <c r="P26" s="798" t="s">
        <v>82</v>
      </c>
      <c r="Q26" s="799"/>
      <c r="R26" s="800"/>
      <c r="S26" s="254" t="str">
        <f>IF(S25="","",VLOOKUP(S25,'【記載例】シフト記号表（勤務時間帯）'!$C$6:$K$35,9,FALSE))</f>
        <v/>
      </c>
      <c r="T26" s="255">
        <f>IF(T25="","",VLOOKUP(T25,'【記載例】シフト記号表（勤務時間帯）'!$C$6:$K$35,9,FALSE))</f>
        <v>8</v>
      </c>
      <c r="U26" s="255">
        <f>IF(U25="","",VLOOKUP(U25,'【記載例】シフト記号表（勤務時間帯）'!$C$6:$K$35,9,FALSE))</f>
        <v>8</v>
      </c>
      <c r="V26" s="255">
        <f>IF(V25="","",VLOOKUP(V25,'【記載例】シフト記号表（勤務時間帯）'!$C$6:$K$35,9,FALSE))</f>
        <v>8</v>
      </c>
      <c r="W26" s="255">
        <f>IF(W25="","",VLOOKUP(W25,'【記載例】シフト記号表（勤務時間帯）'!$C$6:$K$35,9,FALSE))</f>
        <v>8</v>
      </c>
      <c r="X26" s="255">
        <f>IF(X25="","",VLOOKUP(X25,'【記載例】シフト記号表（勤務時間帯）'!$C$6:$K$35,9,FALSE))</f>
        <v>8</v>
      </c>
      <c r="Y26" s="256" t="str">
        <f>IF(Y25="","",VLOOKUP(Y25,'【記載例】シフト記号表（勤務時間帯）'!$C$6:$K$35,9,FALSE))</f>
        <v/>
      </c>
      <c r="Z26" s="254" t="str">
        <f>IF(Z25="","",VLOOKUP(Z25,'【記載例】シフト記号表（勤務時間帯）'!$C$6:$K$35,9,FALSE))</f>
        <v/>
      </c>
      <c r="AA26" s="255">
        <f>IF(AA25="","",VLOOKUP(AA25,'【記載例】シフト記号表（勤務時間帯）'!$C$6:$K$35,9,FALSE))</f>
        <v>8</v>
      </c>
      <c r="AB26" s="255">
        <f>IF(AB25="","",VLOOKUP(AB25,'【記載例】シフト記号表（勤務時間帯）'!$C$6:$K$35,9,FALSE))</f>
        <v>8</v>
      </c>
      <c r="AC26" s="255">
        <f>IF(AC25="","",VLOOKUP(AC25,'【記載例】シフト記号表（勤務時間帯）'!$C$6:$K$35,9,FALSE))</f>
        <v>8</v>
      </c>
      <c r="AD26" s="255">
        <f>IF(AD25="","",VLOOKUP(AD25,'【記載例】シフト記号表（勤務時間帯）'!$C$6:$K$35,9,FALSE))</f>
        <v>8</v>
      </c>
      <c r="AE26" s="255">
        <f>IF(AE25="","",VLOOKUP(AE25,'【記載例】シフト記号表（勤務時間帯）'!$C$6:$K$35,9,FALSE))</f>
        <v>8</v>
      </c>
      <c r="AF26" s="256" t="str">
        <f>IF(AF25="","",VLOOKUP(AF25,'【記載例】シフト記号表（勤務時間帯）'!$C$6:$K$35,9,FALSE))</f>
        <v/>
      </c>
      <c r="AG26" s="254" t="str">
        <f>IF(AG25="","",VLOOKUP(AG25,'【記載例】シフト記号表（勤務時間帯）'!$C$6:$K$35,9,FALSE))</f>
        <v/>
      </c>
      <c r="AH26" s="255">
        <f>IF(AH25="","",VLOOKUP(AH25,'【記載例】シフト記号表（勤務時間帯）'!$C$6:$K$35,9,FALSE))</f>
        <v>8</v>
      </c>
      <c r="AI26" s="255">
        <f>IF(AI25="","",VLOOKUP(AI25,'【記載例】シフト記号表（勤務時間帯）'!$C$6:$K$35,9,FALSE))</f>
        <v>8</v>
      </c>
      <c r="AJ26" s="255">
        <f>IF(AJ25="","",VLOOKUP(AJ25,'【記載例】シフト記号表（勤務時間帯）'!$C$6:$K$35,9,FALSE))</f>
        <v>8</v>
      </c>
      <c r="AK26" s="255">
        <f>IF(AK25="","",VLOOKUP(AK25,'【記載例】シフト記号表（勤務時間帯）'!$C$6:$K$35,9,FALSE))</f>
        <v>8</v>
      </c>
      <c r="AL26" s="255">
        <f>IF(AL25="","",VLOOKUP(AL25,'【記載例】シフト記号表（勤務時間帯）'!$C$6:$K$35,9,FALSE))</f>
        <v>8</v>
      </c>
      <c r="AM26" s="256" t="str">
        <f>IF(AM25="","",VLOOKUP(AM25,'【記載例】シフト記号表（勤務時間帯）'!$C$6:$K$35,9,FALSE))</f>
        <v/>
      </c>
      <c r="AN26" s="254" t="str">
        <f>IF(AN25="","",VLOOKUP(AN25,'【記載例】シフト記号表（勤務時間帯）'!$C$6:$K$35,9,FALSE))</f>
        <v/>
      </c>
      <c r="AO26" s="255">
        <f>IF(AO25="","",VLOOKUP(AO25,'【記載例】シフト記号表（勤務時間帯）'!$C$6:$K$35,9,FALSE))</f>
        <v>8</v>
      </c>
      <c r="AP26" s="255">
        <f>IF(AP25="","",VLOOKUP(AP25,'【記載例】シフト記号表（勤務時間帯）'!$C$6:$K$35,9,FALSE))</f>
        <v>8</v>
      </c>
      <c r="AQ26" s="255">
        <f>IF(AQ25="","",VLOOKUP(AQ25,'【記載例】シフト記号表（勤務時間帯）'!$C$6:$K$35,9,FALSE))</f>
        <v>8</v>
      </c>
      <c r="AR26" s="255">
        <f>IF(AR25="","",VLOOKUP(AR25,'【記載例】シフト記号表（勤務時間帯）'!$C$6:$K$35,9,FALSE))</f>
        <v>8</v>
      </c>
      <c r="AS26" s="255">
        <f>IF(AS25="","",VLOOKUP(AS25,'【記載例】シフト記号表（勤務時間帯）'!$C$6:$K$35,9,FALSE))</f>
        <v>8</v>
      </c>
      <c r="AT26" s="256" t="str">
        <f>IF(AT25="","",VLOOKUP(AT25,'【記載例】シフト記号表（勤務時間帯）'!$C$6:$K$35,9,FALSE))</f>
        <v/>
      </c>
      <c r="AU26" s="254" t="str">
        <f>IF(AU25="","",VLOOKUP(AU25,'【記載例】シフト記号表（勤務時間帯）'!$C$6:$K$35,9,FALSE))</f>
        <v/>
      </c>
      <c r="AV26" s="255" t="str">
        <f>IF(AV25="","",VLOOKUP(AV25,'【記載例】シフト記号表（勤務時間帯）'!$C$6:$K$35,9,FALSE))</f>
        <v/>
      </c>
      <c r="AW26" s="255" t="str">
        <f>IF(AW25="","",VLOOKUP(AW25,'【記載例】シフト記号表（勤務時間帯）'!$C$6:$K$35,9,FALSE))</f>
        <v/>
      </c>
      <c r="AX26" s="801">
        <f>IF($BB$3="４週",SUM(S26:AT26),IF($BB$3="暦月",SUM(S26:AW26),""))</f>
        <v>160</v>
      </c>
      <c r="AY26" s="802"/>
      <c r="AZ26" s="803">
        <f>IF($BB$3="４週",AX26/4,IF($BB$3="暦月",【記載例】勤務表!AX26/(【記載例】勤務表!$BB$8/7),""))</f>
        <v>40</v>
      </c>
      <c r="BA26" s="804"/>
      <c r="BB26" s="792"/>
      <c r="BC26" s="793"/>
      <c r="BD26" s="793"/>
      <c r="BE26" s="793"/>
      <c r="BF26" s="794"/>
    </row>
    <row r="27" spans="2:58" ht="20.25" customHeight="1" x14ac:dyDescent="0.2">
      <c r="B27" s="898"/>
      <c r="C27" s="738"/>
      <c r="D27" s="739"/>
      <c r="E27" s="740"/>
      <c r="F27" s="253" t="str">
        <f>C25</f>
        <v>生活相談員</v>
      </c>
      <c r="G27" s="816"/>
      <c r="H27" s="746"/>
      <c r="I27" s="747"/>
      <c r="J27" s="747"/>
      <c r="K27" s="748"/>
      <c r="L27" s="821"/>
      <c r="M27" s="822"/>
      <c r="N27" s="822"/>
      <c r="O27" s="823"/>
      <c r="P27" s="805" t="s">
        <v>83</v>
      </c>
      <c r="Q27" s="806"/>
      <c r="R27" s="807"/>
      <c r="S27" s="258" t="str">
        <f>IF(S25="","",VLOOKUP(S25,'【記載例】シフト記号表（勤務時間帯）'!$C$6:$U$35,19,FALSE))</f>
        <v/>
      </c>
      <c r="T27" s="259">
        <f>IF(T25="","",VLOOKUP(T25,'【記載例】シフト記号表（勤務時間帯）'!$C$6:$U$35,19,FALSE))</f>
        <v>7</v>
      </c>
      <c r="U27" s="259">
        <f>IF(U25="","",VLOOKUP(U25,'【記載例】シフト記号表（勤務時間帯）'!$C$6:$U$35,19,FALSE))</f>
        <v>7</v>
      </c>
      <c r="V27" s="259">
        <f>IF(V25="","",VLOOKUP(V25,'【記載例】シフト記号表（勤務時間帯）'!$C$6:$U$35,19,FALSE))</f>
        <v>7</v>
      </c>
      <c r="W27" s="259">
        <f>IF(W25="","",VLOOKUP(W25,'【記載例】シフト記号表（勤務時間帯）'!$C$6:$U$35,19,FALSE))</f>
        <v>7</v>
      </c>
      <c r="X27" s="259">
        <f>IF(X25="","",VLOOKUP(X25,'【記載例】シフト記号表（勤務時間帯）'!$C$6:$U$35,19,FALSE))</f>
        <v>7</v>
      </c>
      <c r="Y27" s="260" t="str">
        <f>IF(Y25="","",VLOOKUP(Y25,'【記載例】シフト記号表（勤務時間帯）'!$C$6:$U$35,19,FALSE))</f>
        <v/>
      </c>
      <c r="Z27" s="258" t="str">
        <f>IF(Z25="","",VLOOKUP(Z25,'【記載例】シフト記号表（勤務時間帯）'!$C$6:$U$35,19,FALSE))</f>
        <v/>
      </c>
      <c r="AA27" s="259">
        <f>IF(AA25="","",VLOOKUP(AA25,'【記載例】シフト記号表（勤務時間帯）'!$C$6:$U$35,19,FALSE))</f>
        <v>7</v>
      </c>
      <c r="AB27" s="259">
        <f>IF(AB25="","",VLOOKUP(AB25,'【記載例】シフト記号表（勤務時間帯）'!$C$6:$U$35,19,FALSE))</f>
        <v>7</v>
      </c>
      <c r="AC27" s="259">
        <f>IF(AC25="","",VLOOKUP(AC25,'【記載例】シフト記号表（勤務時間帯）'!$C$6:$U$35,19,FALSE))</f>
        <v>7</v>
      </c>
      <c r="AD27" s="259">
        <f>IF(AD25="","",VLOOKUP(AD25,'【記載例】シフト記号表（勤務時間帯）'!$C$6:$U$35,19,FALSE))</f>
        <v>7</v>
      </c>
      <c r="AE27" s="259">
        <f>IF(AE25="","",VLOOKUP(AE25,'【記載例】シフト記号表（勤務時間帯）'!$C$6:$U$35,19,FALSE))</f>
        <v>7</v>
      </c>
      <c r="AF27" s="260" t="str">
        <f>IF(AF25="","",VLOOKUP(AF25,'【記載例】シフト記号表（勤務時間帯）'!$C$6:$U$35,19,FALSE))</f>
        <v/>
      </c>
      <c r="AG27" s="258" t="str">
        <f>IF(AG25="","",VLOOKUP(AG25,'【記載例】シフト記号表（勤務時間帯）'!$C$6:$U$35,19,FALSE))</f>
        <v/>
      </c>
      <c r="AH27" s="259">
        <f>IF(AH25="","",VLOOKUP(AH25,'【記載例】シフト記号表（勤務時間帯）'!$C$6:$U$35,19,FALSE))</f>
        <v>7</v>
      </c>
      <c r="AI27" s="259">
        <f>IF(AI25="","",VLOOKUP(AI25,'【記載例】シフト記号表（勤務時間帯）'!$C$6:$U$35,19,FALSE))</f>
        <v>7</v>
      </c>
      <c r="AJ27" s="259">
        <f>IF(AJ25="","",VLOOKUP(AJ25,'【記載例】シフト記号表（勤務時間帯）'!$C$6:$U$35,19,FALSE))</f>
        <v>7</v>
      </c>
      <c r="AK27" s="259">
        <f>IF(AK25="","",VLOOKUP(AK25,'【記載例】シフト記号表（勤務時間帯）'!$C$6:$U$35,19,FALSE))</f>
        <v>7</v>
      </c>
      <c r="AL27" s="259">
        <f>IF(AL25="","",VLOOKUP(AL25,'【記載例】シフト記号表（勤務時間帯）'!$C$6:$U$35,19,FALSE))</f>
        <v>7</v>
      </c>
      <c r="AM27" s="260" t="str">
        <f>IF(AM25="","",VLOOKUP(AM25,'【記載例】シフト記号表（勤務時間帯）'!$C$6:$U$35,19,FALSE))</f>
        <v/>
      </c>
      <c r="AN27" s="258" t="str">
        <f>IF(AN25="","",VLOOKUP(AN25,'【記載例】シフト記号表（勤務時間帯）'!$C$6:$U$35,19,FALSE))</f>
        <v/>
      </c>
      <c r="AO27" s="259">
        <f>IF(AO25="","",VLOOKUP(AO25,'【記載例】シフト記号表（勤務時間帯）'!$C$6:$U$35,19,FALSE))</f>
        <v>7</v>
      </c>
      <c r="AP27" s="259">
        <f>IF(AP25="","",VLOOKUP(AP25,'【記載例】シフト記号表（勤務時間帯）'!$C$6:$U$35,19,FALSE))</f>
        <v>7</v>
      </c>
      <c r="AQ27" s="259">
        <f>IF(AQ25="","",VLOOKUP(AQ25,'【記載例】シフト記号表（勤務時間帯）'!$C$6:$U$35,19,FALSE))</f>
        <v>7</v>
      </c>
      <c r="AR27" s="259">
        <f>IF(AR25="","",VLOOKUP(AR25,'【記載例】シフト記号表（勤務時間帯）'!$C$6:$U$35,19,FALSE))</f>
        <v>7</v>
      </c>
      <c r="AS27" s="259">
        <f>IF(AS25="","",VLOOKUP(AS25,'【記載例】シフト記号表（勤務時間帯）'!$C$6:$U$35,19,FALSE))</f>
        <v>7</v>
      </c>
      <c r="AT27" s="260" t="str">
        <f>IF(AT25="","",VLOOKUP(AT25,'【記載例】シフト記号表（勤務時間帯）'!$C$6:$U$35,19,FALSE))</f>
        <v/>
      </c>
      <c r="AU27" s="258" t="str">
        <f>IF(AU25="","",VLOOKUP(AU25,'【記載例】シフト記号表（勤務時間帯）'!$C$6:$U$35,19,FALSE))</f>
        <v/>
      </c>
      <c r="AV27" s="259" t="str">
        <f>IF(AV25="","",VLOOKUP(AV25,'【記載例】シフト記号表（勤務時間帯）'!$C$6:$U$35,19,FALSE))</f>
        <v/>
      </c>
      <c r="AW27" s="259" t="str">
        <f>IF(AW25="","",VLOOKUP(AW25,'【記載例】シフト記号表（勤務時間帯）'!$C$6:$U$35,19,FALSE))</f>
        <v/>
      </c>
      <c r="AX27" s="808">
        <f>IF($BB$3="４週",SUM(S27:AT27),IF($BB$3="暦月",SUM(S27:AW27),""))</f>
        <v>140</v>
      </c>
      <c r="AY27" s="809"/>
      <c r="AZ27" s="810">
        <f>IF($BB$3="４週",AX27/4,IF($BB$3="暦月",【記載例】勤務表!AX27/(【記載例】勤務表!$BB$8/7),""))</f>
        <v>35</v>
      </c>
      <c r="BA27" s="811"/>
      <c r="BB27" s="795"/>
      <c r="BC27" s="796"/>
      <c r="BD27" s="796"/>
      <c r="BE27" s="796"/>
      <c r="BF27" s="797"/>
    </row>
    <row r="28" spans="2:58" ht="20.25" customHeight="1" x14ac:dyDescent="0.2">
      <c r="B28" s="898">
        <f>B25+1</f>
        <v>3</v>
      </c>
      <c r="C28" s="834" t="s">
        <v>90</v>
      </c>
      <c r="D28" s="835"/>
      <c r="E28" s="836"/>
      <c r="F28" s="261"/>
      <c r="G28" s="815" t="s">
        <v>155</v>
      </c>
      <c r="H28" s="817" t="s">
        <v>156</v>
      </c>
      <c r="I28" s="747"/>
      <c r="J28" s="747"/>
      <c r="K28" s="748"/>
      <c r="L28" s="818" t="s">
        <v>157</v>
      </c>
      <c r="M28" s="819"/>
      <c r="N28" s="819"/>
      <c r="O28" s="820"/>
      <c r="P28" s="824" t="s">
        <v>81</v>
      </c>
      <c r="Q28" s="825"/>
      <c r="R28" s="826"/>
      <c r="S28" s="250" t="s">
        <v>108</v>
      </c>
      <c r="T28" s="251"/>
      <c r="U28" s="251"/>
      <c r="V28" s="251"/>
      <c r="W28" s="251"/>
      <c r="X28" s="251"/>
      <c r="Y28" s="252" t="s">
        <v>108</v>
      </c>
      <c r="Z28" s="250" t="s">
        <v>108</v>
      </c>
      <c r="AA28" s="251"/>
      <c r="AB28" s="251"/>
      <c r="AC28" s="251"/>
      <c r="AD28" s="251"/>
      <c r="AE28" s="251"/>
      <c r="AF28" s="252" t="s">
        <v>108</v>
      </c>
      <c r="AG28" s="250" t="s">
        <v>108</v>
      </c>
      <c r="AH28" s="251"/>
      <c r="AI28" s="251"/>
      <c r="AJ28" s="251"/>
      <c r="AK28" s="251"/>
      <c r="AL28" s="251"/>
      <c r="AM28" s="252" t="s">
        <v>108</v>
      </c>
      <c r="AN28" s="250" t="s">
        <v>108</v>
      </c>
      <c r="AO28" s="251"/>
      <c r="AP28" s="251"/>
      <c r="AQ28" s="251"/>
      <c r="AR28" s="251"/>
      <c r="AS28" s="251"/>
      <c r="AT28" s="252" t="s">
        <v>108</v>
      </c>
      <c r="AU28" s="250"/>
      <c r="AV28" s="251"/>
      <c r="AW28" s="251"/>
      <c r="AX28" s="827"/>
      <c r="AY28" s="828"/>
      <c r="AZ28" s="829"/>
      <c r="BA28" s="830"/>
      <c r="BB28" s="831" t="s">
        <v>92</v>
      </c>
      <c r="BC28" s="832"/>
      <c r="BD28" s="832"/>
      <c r="BE28" s="832"/>
      <c r="BF28" s="833"/>
    </row>
    <row r="29" spans="2:58" ht="20.25" customHeight="1" x14ac:dyDescent="0.2">
      <c r="B29" s="898"/>
      <c r="C29" s="837"/>
      <c r="D29" s="838"/>
      <c r="E29" s="839"/>
      <c r="F29" s="253"/>
      <c r="G29" s="742"/>
      <c r="H29" s="746"/>
      <c r="I29" s="747"/>
      <c r="J29" s="747"/>
      <c r="K29" s="748"/>
      <c r="L29" s="752"/>
      <c r="M29" s="753"/>
      <c r="N29" s="753"/>
      <c r="O29" s="754"/>
      <c r="P29" s="798" t="s">
        <v>82</v>
      </c>
      <c r="Q29" s="799"/>
      <c r="R29" s="800"/>
      <c r="S29" s="254">
        <f>IF(S28="","",VLOOKUP(S28,'【記載例】シフト記号表（勤務時間帯）'!$C$6:$K$35,9,FALSE))</f>
        <v>8</v>
      </c>
      <c r="T29" s="255" t="str">
        <f>IF(T28="","",VLOOKUP(T28,'【記載例】シフト記号表（勤務時間帯）'!$C$6:$K$35,9,FALSE))</f>
        <v/>
      </c>
      <c r="U29" s="255" t="str">
        <f>IF(U28="","",VLOOKUP(U28,'【記載例】シフト記号表（勤務時間帯）'!$C$6:$K$35,9,FALSE))</f>
        <v/>
      </c>
      <c r="V29" s="255" t="str">
        <f>IF(V28="","",VLOOKUP(V28,'【記載例】シフト記号表（勤務時間帯）'!$C$6:$K$35,9,FALSE))</f>
        <v/>
      </c>
      <c r="W29" s="255" t="str">
        <f>IF(W28="","",VLOOKUP(W28,'【記載例】シフト記号表（勤務時間帯）'!$C$6:$K$35,9,FALSE))</f>
        <v/>
      </c>
      <c r="X29" s="255" t="str">
        <f>IF(X28="","",VLOOKUP(X28,'【記載例】シフト記号表（勤務時間帯）'!$C$6:$K$35,9,FALSE))</f>
        <v/>
      </c>
      <c r="Y29" s="256">
        <f>IF(Y28="","",VLOOKUP(Y28,'【記載例】シフト記号表（勤務時間帯）'!$C$6:$K$35,9,FALSE))</f>
        <v>8</v>
      </c>
      <c r="Z29" s="254">
        <f>IF(Z28="","",VLOOKUP(Z28,'【記載例】シフト記号表（勤務時間帯）'!$C$6:$K$35,9,FALSE))</f>
        <v>8</v>
      </c>
      <c r="AA29" s="255" t="str">
        <f>IF(AA28="","",VLOOKUP(AA28,'【記載例】シフト記号表（勤務時間帯）'!$C$6:$K$35,9,FALSE))</f>
        <v/>
      </c>
      <c r="AB29" s="255" t="str">
        <f>IF(AB28="","",VLOOKUP(AB28,'【記載例】シフト記号表（勤務時間帯）'!$C$6:$K$35,9,FALSE))</f>
        <v/>
      </c>
      <c r="AC29" s="255" t="str">
        <f>IF(AC28="","",VLOOKUP(AC28,'【記載例】シフト記号表（勤務時間帯）'!$C$6:$K$35,9,FALSE))</f>
        <v/>
      </c>
      <c r="AD29" s="255" t="str">
        <f>IF(AD28="","",VLOOKUP(AD28,'【記載例】シフト記号表（勤務時間帯）'!$C$6:$K$35,9,FALSE))</f>
        <v/>
      </c>
      <c r="AE29" s="255" t="str">
        <f>IF(AE28="","",VLOOKUP(AE28,'【記載例】シフト記号表（勤務時間帯）'!$C$6:$K$35,9,FALSE))</f>
        <v/>
      </c>
      <c r="AF29" s="256">
        <f>IF(AF28="","",VLOOKUP(AF28,'【記載例】シフト記号表（勤務時間帯）'!$C$6:$K$35,9,FALSE))</f>
        <v>8</v>
      </c>
      <c r="AG29" s="254">
        <f>IF(AG28="","",VLOOKUP(AG28,'【記載例】シフト記号表（勤務時間帯）'!$C$6:$K$35,9,FALSE))</f>
        <v>8</v>
      </c>
      <c r="AH29" s="255" t="str">
        <f>IF(AH28="","",VLOOKUP(AH28,'【記載例】シフト記号表（勤務時間帯）'!$C$6:$K$35,9,FALSE))</f>
        <v/>
      </c>
      <c r="AI29" s="255" t="str">
        <f>IF(AI28="","",VLOOKUP(AI28,'【記載例】シフト記号表（勤務時間帯）'!$C$6:$K$35,9,FALSE))</f>
        <v/>
      </c>
      <c r="AJ29" s="255" t="str">
        <f>IF(AJ28="","",VLOOKUP(AJ28,'【記載例】シフト記号表（勤務時間帯）'!$C$6:$K$35,9,FALSE))</f>
        <v/>
      </c>
      <c r="AK29" s="255" t="str">
        <f>IF(AK28="","",VLOOKUP(AK28,'【記載例】シフト記号表（勤務時間帯）'!$C$6:$K$35,9,FALSE))</f>
        <v/>
      </c>
      <c r="AL29" s="255" t="str">
        <f>IF(AL28="","",VLOOKUP(AL28,'【記載例】シフト記号表（勤務時間帯）'!$C$6:$K$35,9,FALSE))</f>
        <v/>
      </c>
      <c r="AM29" s="256">
        <f>IF(AM28="","",VLOOKUP(AM28,'【記載例】シフト記号表（勤務時間帯）'!$C$6:$K$35,9,FALSE))</f>
        <v>8</v>
      </c>
      <c r="AN29" s="254">
        <f>IF(AN28="","",VLOOKUP(AN28,'【記載例】シフト記号表（勤務時間帯）'!$C$6:$K$35,9,FALSE))</f>
        <v>8</v>
      </c>
      <c r="AO29" s="255" t="str">
        <f>IF(AO28="","",VLOOKUP(AO28,'【記載例】シフト記号表（勤務時間帯）'!$C$6:$K$35,9,FALSE))</f>
        <v/>
      </c>
      <c r="AP29" s="255" t="str">
        <f>IF(AP28="","",VLOOKUP(AP28,'【記載例】シフト記号表（勤務時間帯）'!$C$6:$K$35,9,FALSE))</f>
        <v/>
      </c>
      <c r="AQ29" s="255" t="str">
        <f>IF(AQ28="","",VLOOKUP(AQ28,'【記載例】シフト記号表（勤務時間帯）'!$C$6:$K$35,9,FALSE))</f>
        <v/>
      </c>
      <c r="AR29" s="255" t="str">
        <f>IF(AR28="","",VLOOKUP(AR28,'【記載例】シフト記号表（勤務時間帯）'!$C$6:$K$35,9,FALSE))</f>
        <v/>
      </c>
      <c r="AS29" s="255" t="str">
        <f>IF(AS28="","",VLOOKUP(AS28,'【記載例】シフト記号表（勤務時間帯）'!$C$6:$K$35,9,FALSE))</f>
        <v/>
      </c>
      <c r="AT29" s="256">
        <f>IF(AT28="","",VLOOKUP(AT28,'【記載例】シフト記号表（勤務時間帯）'!$C$6:$K$35,9,FALSE))</f>
        <v>8</v>
      </c>
      <c r="AU29" s="254" t="str">
        <f>IF(AU28="","",VLOOKUP(AU28,'【記載例】シフト記号表（勤務時間帯）'!$C$6:$K$35,9,FALSE))</f>
        <v/>
      </c>
      <c r="AV29" s="255" t="str">
        <f>IF(AV28="","",VLOOKUP(AV28,'【記載例】シフト記号表（勤務時間帯）'!$C$6:$K$35,9,FALSE))</f>
        <v/>
      </c>
      <c r="AW29" s="255" t="str">
        <f>IF(AW28="","",VLOOKUP(AW28,'【記載例】シフト記号表（勤務時間帯）'!$C$6:$K$35,9,FALSE))</f>
        <v/>
      </c>
      <c r="AX29" s="801">
        <f>IF($BB$3="４週",SUM(S29:AT29),IF($BB$3="暦月",SUM(S29:AW29),""))</f>
        <v>64</v>
      </c>
      <c r="AY29" s="802"/>
      <c r="AZ29" s="803">
        <f>IF($BB$3="４週",AX29/4,IF($BB$3="暦月",【記載例】勤務表!AX29/(【記載例】勤務表!$BB$8/7),""))</f>
        <v>16</v>
      </c>
      <c r="BA29" s="804"/>
      <c r="BB29" s="792"/>
      <c r="BC29" s="793"/>
      <c r="BD29" s="793"/>
      <c r="BE29" s="793"/>
      <c r="BF29" s="794"/>
    </row>
    <row r="30" spans="2:58" ht="20.25" customHeight="1" x14ac:dyDescent="0.2">
      <c r="B30" s="898"/>
      <c r="C30" s="840"/>
      <c r="D30" s="841"/>
      <c r="E30" s="842"/>
      <c r="F30" s="253" t="str">
        <f>C28</f>
        <v>生活相談員</v>
      </c>
      <c r="G30" s="816"/>
      <c r="H30" s="746"/>
      <c r="I30" s="747"/>
      <c r="J30" s="747"/>
      <c r="K30" s="748"/>
      <c r="L30" s="821"/>
      <c r="M30" s="822"/>
      <c r="N30" s="822"/>
      <c r="O30" s="823"/>
      <c r="P30" s="805" t="s">
        <v>83</v>
      </c>
      <c r="Q30" s="806"/>
      <c r="R30" s="807"/>
      <c r="S30" s="258">
        <f>IF(S28="","",VLOOKUP(S28,'【記載例】シフト記号表（勤務時間帯）'!$C$6:$U$35,19,FALSE))</f>
        <v>7</v>
      </c>
      <c r="T30" s="259" t="str">
        <f>IF(T28="","",VLOOKUP(T28,'【記載例】シフト記号表（勤務時間帯）'!$C$6:$U$35,19,FALSE))</f>
        <v/>
      </c>
      <c r="U30" s="259" t="str">
        <f>IF(U28="","",VLOOKUP(U28,'【記載例】シフト記号表（勤務時間帯）'!$C$6:$U$35,19,FALSE))</f>
        <v/>
      </c>
      <c r="V30" s="259" t="str">
        <f>IF(V28="","",VLOOKUP(V28,'【記載例】シフト記号表（勤務時間帯）'!$C$6:$U$35,19,FALSE))</f>
        <v/>
      </c>
      <c r="W30" s="259" t="str">
        <f>IF(W28="","",VLOOKUP(W28,'【記載例】シフト記号表（勤務時間帯）'!$C$6:$U$35,19,FALSE))</f>
        <v/>
      </c>
      <c r="X30" s="259" t="str">
        <f>IF(X28="","",VLOOKUP(X28,'【記載例】シフト記号表（勤務時間帯）'!$C$6:$U$35,19,FALSE))</f>
        <v/>
      </c>
      <c r="Y30" s="260">
        <f>IF(Y28="","",VLOOKUP(Y28,'【記載例】シフト記号表（勤務時間帯）'!$C$6:$U$35,19,FALSE))</f>
        <v>7</v>
      </c>
      <c r="Z30" s="258">
        <f>IF(Z28="","",VLOOKUP(Z28,'【記載例】シフト記号表（勤務時間帯）'!$C$6:$U$35,19,FALSE))</f>
        <v>7</v>
      </c>
      <c r="AA30" s="259" t="str">
        <f>IF(AA28="","",VLOOKUP(AA28,'【記載例】シフト記号表（勤務時間帯）'!$C$6:$U$35,19,FALSE))</f>
        <v/>
      </c>
      <c r="AB30" s="259" t="str">
        <f>IF(AB28="","",VLOOKUP(AB28,'【記載例】シフト記号表（勤務時間帯）'!$C$6:$U$35,19,FALSE))</f>
        <v/>
      </c>
      <c r="AC30" s="259" t="str">
        <f>IF(AC28="","",VLOOKUP(AC28,'【記載例】シフト記号表（勤務時間帯）'!$C$6:$U$35,19,FALSE))</f>
        <v/>
      </c>
      <c r="AD30" s="259" t="str">
        <f>IF(AD28="","",VLOOKUP(AD28,'【記載例】シフト記号表（勤務時間帯）'!$C$6:$U$35,19,FALSE))</f>
        <v/>
      </c>
      <c r="AE30" s="259" t="str">
        <f>IF(AE28="","",VLOOKUP(AE28,'【記載例】シフト記号表（勤務時間帯）'!$C$6:$U$35,19,FALSE))</f>
        <v/>
      </c>
      <c r="AF30" s="260">
        <f>IF(AF28="","",VLOOKUP(AF28,'【記載例】シフト記号表（勤務時間帯）'!$C$6:$U$35,19,FALSE))</f>
        <v>7</v>
      </c>
      <c r="AG30" s="258">
        <f>IF(AG28="","",VLOOKUP(AG28,'【記載例】シフト記号表（勤務時間帯）'!$C$6:$U$35,19,FALSE))</f>
        <v>7</v>
      </c>
      <c r="AH30" s="259" t="str">
        <f>IF(AH28="","",VLOOKUP(AH28,'【記載例】シフト記号表（勤務時間帯）'!$C$6:$U$35,19,FALSE))</f>
        <v/>
      </c>
      <c r="AI30" s="259" t="str">
        <f>IF(AI28="","",VLOOKUP(AI28,'【記載例】シフト記号表（勤務時間帯）'!$C$6:$U$35,19,FALSE))</f>
        <v/>
      </c>
      <c r="AJ30" s="259" t="str">
        <f>IF(AJ28="","",VLOOKUP(AJ28,'【記載例】シフト記号表（勤務時間帯）'!$C$6:$U$35,19,FALSE))</f>
        <v/>
      </c>
      <c r="AK30" s="259" t="str">
        <f>IF(AK28="","",VLOOKUP(AK28,'【記載例】シフト記号表（勤務時間帯）'!$C$6:$U$35,19,FALSE))</f>
        <v/>
      </c>
      <c r="AL30" s="259" t="str">
        <f>IF(AL28="","",VLOOKUP(AL28,'【記載例】シフト記号表（勤務時間帯）'!$C$6:$U$35,19,FALSE))</f>
        <v/>
      </c>
      <c r="AM30" s="260">
        <f>IF(AM28="","",VLOOKUP(AM28,'【記載例】シフト記号表（勤務時間帯）'!$C$6:$U$35,19,FALSE))</f>
        <v>7</v>
      </c>
      <c r="AN30" s="258">
        <f>IF(AN28="","",VLOOKUP(AN28,'【記載例】シフト記号表（勤務時間帯）'!$C$6:$U$35,19,FALSE))</f>
        <v>7</v>
      </c>
      <c r="AO30" s="259" t="str">
        <f>IF(AO28="","",VLOOKUP(AO28,'【記載例】シフト記号表（勤務時間帯）'!$C$6:$U$35,19,FALSE))</f>
        <v/>
      </c>
      <c r="AP30" s="259" t="str">
        <f>IF(AP28="","",VLOOKUP(AP28,'【記載例】シフト記号表（勤務時間帯）'!$C$6:$U$35,19,FALSE))</f>
        <v/>
      </c>
      <c r="AQ30" s="259" t="str">
        <f>IF(AQ28="","",VLOOKUP(AQ28,'【記載例】シフト記号表（勤務時間帯）'!$C$6:$U$35,19,FALSE))</f>
        <v/>
      </c>
      <c r="AR30" s="259" t="str">
        <f>IF(AR28="","",VLOOKUP(AR28,'【記載例】シフト記号表（勤務時間帯）'!$C$6:$U$35,19,FALSE))</f>
        <v/>
      </c>
      <c r="AS30" s="259" t="str">
        <f>IF(AS28="","",VLOOKUP(AS28,'【記載例】シフト記号表（勤務時間帯）'!$C$6:$U$35,19,FALSE))</f>
        <v/>
      </c>
      <c r="AT30" s="260">
        <f>IF(AT28="","",VLOOKUP(AT28,'【記載例】シフト記号表（勤務時間帯）'!$C$6:$U$35,19,FALSE))</f>
        <v>7</v>
      </c>
      <c r="AU30" s="258" t="str">
        <f>IF(AU28="","",VLOOKUP(AU28,'【記載例】シフト記号表（勤務時間帯）'!$C$6:$U$35,19,FALSE))</f>
        <v/>
      </c>
      <c r="AV30" s="259" t="str">
        <f>IF(AV28="","",VLOOKUP(AV28,'【記載例】シフト記号表（勤務時間帯）'!$C$6:$U$35,19,FALSE))</f>
        <v/>
      </c>
      <c r="AW30" s="259" t="str">
        <f>IF(AW28="","",VLOOKUP(AW28,'【記載例】シフト記号表（勤務時間帯）'!$C$6:$U$35,19,FALSE))</f>
        <v/>
      </c>
      <c r="AX30" s="808">
        <f>IF($BB$3="４週",SUM(S30:AT30),IF($BB$3="暦月",SUM(S30:AW30),""))</f>
        <v>56</v>
      </c>
      <c r="AY30" s="809"/>
      <c r="AZ30" s="810">
        <f>IF($BB$3="４週",AX30/4,IF($BB$3="暦月",【記載例】勤務表!AX30/(【記載例】勤務表!$BB$8/7),""))</f>
        <v>14</v>
      </c>
      <c r="BA30" s="811"/>
      <c r="BB30" s="795"/>
      <c r="BC30" s="796"/>
      <c r="BD30" s="796"/>
      <c r="BE30" s="796"/>
      <c r="BF30" s="797"/>
    </row>
    <row r="31" spans="2:58" ht="20.25" customHeight="1" x14ac:dyDescent="0.2">
      <c r="B31" s="898">
        <f>B28+1</f>
        <v>4</v>
      </c>
      <c r="C31" s="834" t="s">
        <v>91</v>
      </c>
      <c r="D31" s="835"/>
      <c r="E31" s="836"/>
      <c r="F31" s="261"/>
      <c r="G31" s="815" t="s">
        <v>155</v>
      </c>
      <c r="H31" s="817" t="s">
        <v>158</v>
      </c>
      <c r="I31" s="747"/>
      <c r="J31" s="747"/>
      <c r="K31" s="748"/>
      <c r="L31" s="818" t="s">
        <v>159</v>
      </c>
      <c r="M31" s="819"/>
      <c r="N31" s="819"/>
      <c r="O31" s="820"/>
      <c r="P31" s="824" t="s">
        <v>81</v>
      </c>
      <c r="Q31" s="825"/>
      <c r="R31" s="826"/>
      <c r="S31" s="250" t="s">
        <v>133</v>
      </c>
      <c r="T31" s="251"/>
      <c r="U31" s="251" t="s">
        <v>133</v>
      </c>
      <c r="V31" s="251" t="s">
        <v>133</v>
      </c>
      <c r="W31" s="251"/>
      <c r="X31" s="251" t="s">
        <v>133</v>
      </c>
      <c r="Y31" s="252"/>
      <c r="Z31" s="250" t="s">
        <v>133</v>
      </c>
      <c r="AA31" s="251"/>
      <c r="AB31" s="251" t="s">
        <v>133</v>
      </c>
      <c r="AC31" s="251" t="s">
        <v>133</v>
      </c>
      <c r="AD31" s="251"/>
      <c r="AE31" s="251" t="s">
        <v>133</v>
      </c>
      <c r="AF31" s="252"/>
      <c r="AG31" s="250" t="s">
        <v>133</v>
      </c>
      <c r="AH31" s="251"/>
      <c r="AI31" s="251" t="s">
        <v>133</v>
      </c>
      <c r="AJ31" s="251" t="s">
        <v>133</v>
      </c>
      <c r="AK31" s="251"/>
      <c r="AL31" s="251" t="s">
        <v>133</v>
      </c>
      <c r="AM31" s="252"/>
      <c r="AN31" s="250" t="s">
        <v>133</v>
      </c>
      <c r="AO31" s="251"/>
      <c r="AP31" s="251" t="s">
        <v>133</v>
      </c>
      <c r="AQ31" s="251" t="s">
        <v>133</v>
      </c>
      <c r="AR31" s="251"/>
      <c r="AS31" s="251" t="s">
        <v>133</v>
      </c>
      <c r="AT31" s="252"/>
      <c r="AU31" s="250"/>
      <c r="AV31" s="251"/>
      <c r="AW31" s="251"/>
      <c r="AX31" s="827"/>
      <c r="AY31" s="828"/>
      <c r="AZ31" s="829"/>
      <c r="BA31" s="830"/>
      <c r="BB31" s="831" t="s">
        <v>160</v>
      </c>
      <c r="BC31" s="832"/>
      <c r="BD31" s="832"/>
      <c r="BE31" s="832"/>
      <c r="BF31" s="833"/>
    </row>
    <row r="32" spans="2:58" ht="20.25" customHeight="1" x14ac:dyDescent="0.2">
      <c r="B32" s="898"/>
      <c r="C32" s="837"/>
      <c r="D32" s="838"/>
      <c r="E32" s="839"/>
      <c r="F32" s="253"/>
      <c r="G32" s="742"/>
      <c r="H32" s="746"/>
      <c r="I32" s="747"/>
      <c r="J32" s="747"/>
      <c r="K32" s="748"/>
      <c r="L32" s="752"/>
      <c r="M32" s="753"/>
      <c r="N32" s="753"/>
      <c r="O32" s="754"/>
      <c r="P32" s="798" t="s">
        <v>82</v>
      </c>
      <c r="Q32" s="799"/>
      <c r="R32" s="800"/>
      <c r="S32" s="254">
        <f>IF(S31="","",VLOOKUP(S31,'【記載例】シフト記号表（勤務時間帯）'!$C$6:$K$35,9,FALSE))</f>
        <v>4</v>
      </c>
      <c r="T32" s="255" t="str">
        <f>IF(T31="","",VLOOKUP(T31,'【記載例】シフト記号表（勤務時間帯）'!$C$6:$K$35,9,FALSE))</f>
        <v/>
      </c>
      <c r="U32" s="255">
        <f>IF(U31="","",VLOOKUP(U31,'【記載例】シフト記号表（勤務時間帯）'!$C$6:$K$35,9,FALSE))</f>
        <v>4</v>
      </c>
      <c r="V32" s="255">
        <f>IF(V31="","",VLOOKUP(V31,'【記載例】シフト記号表（勤務時間帯）'!$C$6:$K$35,9,FALSE))</f>
        <v>4</v>
      </c>
      <c r="W32" s="255" t="str">
        <f>IF(W31="","",VLOOKUP(W31,'【記載例】シフト記号表（勤務時間帯）'!$C$6:$K$35,9,FALSE))</f>
        <v/>
      </c>
      <c r="X32" s="255">
        <f>IF(X31="","",VLOOKUP(X31,'【記載例】シフト記号表（勤務時間帯）'!$C$6:$K$35,9,FALSE))</f>
        <v>4</v>
      </c>
      <c r="Y32" s="256" t="str">
        <f>IF(Y31="","",VLOOKUP(Y31,'【記載例】シフト記号表（勤務時間帯）'!$C$6:$K$35,9,FALSE))</f>
        <v/>
      </c>
      <c r="Z32" s="254">
        <f>IF(Z31="","",VLOOKUP(Z31,'【記載例】シフト記号表（勤務時間帯）'!$C$6:$K$35,9,FALSE))</f>
        <v>4</v>
      </c>
      <c r="AA32" s="255" t="str">
        <f>IF(AA31="","",VLOOKUP(AA31,'【記載例】シフト記号表（勤務時間帯）'!$C$6:$K$35,9,FALSE))</f>
        <v/>
      </c>
      <c r="AB32" s="255">
        <f>IF(AB31="","",VLOOKUP(AB31,'【記載例】シフト記号表（勤務時間帯）'!$C$6:$K$35,9,FALSE))</f>
        <v>4</v>
      </c>
      <c r="AC32" s="255">
        <f>IF(AC31="","",VLOOKUP(AC31,'【記載例】シフト記号表（勤務時間帯）'!$C$6:$K$35,9,FALSE))</f>
        <v>4</v>
      </c>
      <c r="AD32" s="255" t="str">
        <f>IF(AD31="","",VLOOKUP(AD31,'【記載例】シフト記号表（勤務時間帯）'!$C$6:$K$35,9,FALSE))</f>
        <v/>
      </c>
      <c r="AE32" s="255">
        <f>IF(AE31="","",VLOOKUP(AE31,'【記載例】シフト記号表（勤務時間帯）'!$C$6:$K$35,9,FALSE))</f>
        <v>4</v>
      </c>
      <c r="AF32" s="256" t="str">
        <f>IF(AF31="","",VLOOKUP(AF31,'【記載例】シフト記号表（勤務時間帯）'!$C$6:$K$35,9,FALSE))</f>
        <v/>
      </c>
      <c r="AG32" s="254">
        <f>IF(AG31="","",VLOOKUP(AG31,'【記載例】シフト記号表（勤務時間帯）'!$C$6:$K$35,9,FALSE))</f>
        <v>4</v>
      </c>
      <c r="AH32" s="255" t="str">
        <f>IF(AH31="","",VLOOKUP(AH31,'【記載例】シフト記号表（勤務時間帯）'!$C$6:$K$35,9,FALSE))</f>
        <v/>
      </c>
      <c r="AI32" s="255">
        <f>IF(AI31="","",VLOOKUP(AI31,'【記載例】シフト記号表（勤務時間帯）'!$C$6:$K$35,9,FALSE))</f>
        <v>4</v>
      </c>
      <c r="AJ32" s="255">
        <f>IF(AJ31="","",VLOOKUP(AJ31,'【記載例】シフト記号表（勤務時間帯）'!$C$6:$K$35,9,FALSE))</f>
        <v>4</v>
      </c>
      <c r="AK32" s="255" t="str">
        <f>IF(AK31="","",VLOOKUP(AK31,'【記載例】シフト記号表（勤務時間帯）'!$C$6:$K$35,9,FALSE))</f>
        <v/>
      </c>
      <c r="AL32" s="255">
        <f>IF(AL31="","",VLOOKUP(AL31,'【記載例】シフト記号表（勤務時間帯）'!$C$6:$K$35,9,FALSE))</f>
        <v>4</v>
      </c>
      <c r="AM32" s="256" t="str">
        <f>IF(AM31="","",VLOOKUP(AM31,'【記載例】シフト記号表（勤務時間帯）'!$C$6:$K$35,9,FALSE))</f>
        <v/>
      </c>
      <c r="AN32" s="254">
        <f>IF(AN31="","",VLOOKUP(AN31,'【記載例】シフト記号表（勤務時間帯）'!$C$6:$K$35,9,FALSE))</f>
        <v>4</v>
      </c>
      <c r="AO32" s="255" t="str">
        <f>IF(AO31="","",VLOOKUP(AO31,'【記載例】シフト記号表（勤務時間帯）'!$C$6:$K$35,9,FALSE))</f>
        <v/>
      </c>
      <c r="AP32" s="255">
        <f>IF(AP31="","",VLOOKUP(AP31,'【記載例】シフト記号表（勤務時間帯）'!$C$6:$K$35,9,FALSE))</f>
        <v>4</v>
      </c>
      <c r="AQ32" s="255">
        <f>IF(AQ31="","",VLOOKUP(AQ31,'【記載例】シフト記号表（勤務時間帯）'!$C$6:$K$35,9,FALSE))</f>
        <v>4</v>
      </c>
      <c r="AR32" s="255" t="str">
        <f>IF(AR31="","",VLOOKUP(AR31,'【記載例】シフト記号表（勤務時間帯）'!$C$6:$K$35,9,FALSE))</f>
        <v/>
      </c>
      <c r="AS32" s="255">
        <f>IF(AS31="","",VLOOKUP(AS31,'【記載例】シフト記号表（勤務時間帯）'!$C$6:$K$35,9,FALSE))</f>
        <v>4</v>
      </c>
      <c r="AT32" s="256" t="str">
        <f>IF(AT31="","",VLOOKUP(AT31,'【記載例】シフト記号表（勤務時間帯）'!$C$6:$K$35,9,FALSE))</f>
        <v/>
      </c>
      <c r="AU32" s="254" t="str">
        <f>IF(AU31="","",VLOOKUP(AU31,'【記載例】シフト記号表（勤務時間帯）'!$C$6:$K$35,9,FALSE))</f>
        <v/>
      </c>
      <c r="AV32" s="255" t="str">
        <f>IF(AV31="","",VLOOKUP(AV31,'【記載例】シフト記号表（勤務時間帯）'!$C$6:$K$35,9,FALSE))</f>
        <v/>
      </c>
      <c r="AW32" s="255" t="str">
        <f>IF(AW31="","",VLOOKUP(AW31,'【記載例】シフト記号表（勤務時間帯）'!$C$6:$K$35,9,FALSE))</f>
        <v/>
      </c>
      <c r="AX32" s="801">
        <f>IF($BB$3="４週",SUM(S32:AT32),IF($BB$3="暦月",SUM(S32:AW32),""))</f>
        <v>64</v>
      </c>
      <c r="AY32" s="802"/>
      <c r="AZ32" s="803">
        <f>IF($BB$3="４週",AX32/4,IF($BB$3="暦月",【記載例】勤務表!AX32/(【記載例】勤務表!$BB$8/7),""))</f>
        <v>16</v>
      </c>
      <c r="BA32" s="804"/>
      <c r="BB32" s="792"/>
      <c r="BC32" s="793"/>
      <c r="BD32" s="793"/>
      <c r="BE32" s="793"/>
      <c r="BF32" s="794"/>
    </row>
    <row r="33" spans="2:58" ht="20.25" customHeight="1" x14ac:dyDescent="0.2">
      <c r="B33" s="898"/>
      <c r="C33" s="840"/>
      <c r="D33" s="841"/>
      <c r="E33" s="842"/>
      <c r="F33" s="253" t="str">
        <f>C31</f>
        <v>看護職員</v>
      </c>
      <c r="G33" s="816"/>
      <c r="H33" s="746"/>
      <c r="I33" s="747"/>
      <c r="J33" s="747"/>
      <c r="K33" s="748"/>
      <c r="L33" s="821"/>
      <c r="M33" s="822"/>
      <c r="N33" s="822"/>
      <c r="O33" s="823"/>
      <c r="P33" s="805" t="s">
        <v>83</v>
      </c>
      <c r="Q33" s="806"/>
      <c r="R33" s="807"/>
      <c r="S33" s="258">
        <f>IF(S31="","",VLOOKUP(S31,'【記載例】シフト記号表（勤務時間帯）'!$C$6:$U$35,19,FALSE))</f>
        <v>4</v>
      </c>
      <c r="T33" s="259" t="str">
        <f>IF(T31="","",VLOOKUP(T31,'【記載例】シフト記号表（勤務時間帯）'!$C$6:$U$35,19,FALSE))</f>
        <v/>
      </c>
      <c r="U33" s="259">
        <f>IF(U31="","",VLOOKUP(U31,'【記載例】シフト記号表（勤務時間帯）'!$C$6:$U$35,19,FALSE))</f>
        <v>4</v>
      </c>
      <c r="V33" s="259">
        <f>IF(V31="","",VLOOKUP(V31,'【記載例】シフト記号表（勤務時間帯）'!$C$6:$U$35,19,FALSE))</f>
        <v>4</v>
      </c>
      <c r="W33" s="259" t="str">
        <f>IF(W31="","",VLOOKUP(W31,'【記載例】シフト記号表（勤務時間帯）'!$C$6:$U$35,19,FALSE))</f>
        <v/>
      </c>
      <c r="X33" s="259">
        <f>IF(X31="","",VLOOKUP(X31,'【記載例】シフト記号表（勤務時間帯）'!$C$6:$U$35,19,FALSE))</f>
        <v>4</v>
      </c>
      <c r="Y33" s="260" t="str">
        <f>IF(Y31="","",VLOOKUP(Y31,'【記載例】シフト記号表（勤務時間帯）'!$C$6:$U$35,19,FALSE))</f>
        <v/>
      </c>
      <c r="Z33" s="258">
        <f>IF(Z31="","",VLOOKUP(Z31,'【記載例】シフト記号表（勤務時間帯）'!$C$6:$U$35,19,FALSE))</f>
        <v>4</v>
      </c>
      <c r="AA33" s="259" t="str">
        <f>IF(AA31="","",VLOOKUP(AA31,'【記載例】シフト記号表（勤務時間帯）'!$C$6:$U$35,19,FALSE))</f>
        <v/>
      </c>
      <c r="AB33" s="259">
        <f>IF(AB31="","",VLOOKUP(AB31,'【記載例】シフト記号表（勤務時間帯）'!$C$6:$U$35,19,FALSE))</f>
        <v>4</v>
      </c>
      <c r="AC33" s="259">
        <f>IF(AC31="","",VLOOKUP(AC31,'【記載例】シフト記号表（勤務時間帯）'!$C$6:$U$35,19,FALSE))</f>
        <v>4</v>
      </c>
      <c r="AD33" s="259" t="str">
        <f>IF(AD31="","",VLOOKUP(AD31,'【記載例】シフト記号表（勤務時間帯）'!$C$6:$U$35,19,FALSE))</f>
        <v/>
      </c>
      <c r="AE33" s="259">
        <f>IF(AE31="","",VLOOKUP(AE31,'【記載例】シフト記号表（勤務時間帯）'!$C$6:$U$35,19,FALSE))</f>
        <v>4</v>
      </c>
      <c r="AF33" s="260" t="str">
        <f>IF(AF31="","",VLOOKUP(AF31,'【記載例】シフト記号表（勤務時間帯）'!$C$6:$U$35,19,FALSE))</f>
        <v/>
      </c>
      <c r="AG33" s="258">
        <f>IF(AG31="","",VLOOKUP(AG31,'【記載例】シフト記号表（勤務時間帯）'!$C$6:$U$35,19,FALSE))</f>
        <v>4</v>
      </c>
      <c r="AH33" s="259" t="str">
        <f>IF(AH31="","",VLOOKUP(AH31,'【記載例】シフト記号表（勤務時間帯）'!$C$6:$U$35,19,FALSE))</f>
        <v/>
      </c>
      <c r="AI33" s="259">
        <f>IF(AI31="","",VLOOKUP(AI31,'【記載例】シフト記号表（勤務時間帯）'!$C$6:$U$35,19,FALSE))</f>
        <v>4</v>
      </c>
      <c r="AJ33" s="259">
        <f>IF(AJ31="","",VLOOKUP(AJ31,'【記載例】シフト記号表（勤務時間帯）'!$C$6:$U$35,19,FALSE))</f>
        <v>4</v>
      </c>
      <c r="AK33" s="259" t="str">
        <f>IF(AK31="","",VLOOKUP(AK31,'【記載例】シフト記号表（勤務時間帯）'!$C$6:$U$35,19,FALSE))</f>
        <v/>
      </c>
      <c r="AL33" s="259">
        <f>IF(AL31="","",VLOOKUP(AL31,'【記載例】シフト記号表（勤務時間帯）'!$C$6:$U$35,19,FALSE))</f>
        <v>4</v>
      </c>
      <c r="AM33" s="260" t="str">
        <f>IF(AM31="","",VLOOKUP(AM31,'【記載例】シフト記号表（勤務時間帯）'!$C$6:$U$35,19,FALSE))</f>
        <v/>
      </c>
      <c r="AN33" s="258">
        <f>IF(AN31="","",VLOOKUP(AN31,'【記載例】シフト記号表（勤務時間帯）'!$C$6:$U$35,19,FALSE))</f>
        <v>4</v>
      </c>
      <c r="AO33" s="259" t="str">
        <f>IF(AO31="","",VLOOKUP(AO31,'【記載例】シフト記号表（勤務時間帯）'!$C$6:$U$35,19,FALSE))</f>
        <v/>
      </c>
      <c r="AP33" s="259">
        <f>IF(AP31="","",VLOOKUP(AP31,'【記載例】シフト記号表（勤務時間帯）'!$C$6:$U$35,19,FALSE))</f>
        <v>4</v>
      </c>
      <c r="AQ33" s="259">
        <f>IF(AQ31="","",VLOOKUP(AQ31,'【記載例】シフト記号表（勤務時間帯）'!$C$6:$U$35,19,FALSE))</f>
        <v>4</v>
      </c>
      <c r="AR33" s="259" t="str">
        <f>IF(AR31="","",VLOOKUP(AR31,'【記載例】シフト記号表（勤務時間帯）'!$C$6:$U$35,19,FALSE))</f>
        <v/>
      </c>
      <c r="AS33" s="259">
        <f>IF(AS31="","",VLOOKUP(AS31,'【記載例】シフト記号表（勤務時間帯）'!$C$6:$U$35,19,FALSE))</f>
        <v>4</v>
      </c>
      <c r="AT33" s="260" t="str">
        <f>IF(AT31="","",VLOOKUP(AT31,'【記載例】シフト記号表（勤務時間帯）'!$C$6:$U$35,19,FALSE))</f>
        <v/>
      </c>
      <c r="AU33" s="258" t="str">
        <f>IF(AU31="","",VLOOKUP(AU31,'【記載例】シフト記号表（勤務時間帯）'!$C$6:$U$35,19,FALSE))</f>
        <v/>
      </c>
      <c r="AV33" s="259" t="str">
        <f>IF(AV31="","",VLOOKUP(AV31,'【記載例】シフト記号表（勤務時間帯）'!$C$6:$U$35,19,FALSE))</f>
        <v/>
      </c>
      <c r="AW33" s="259" t="str">
        <f>IF(AW31="","",VLOOKUP(AW31,'【記載例】シフト記号表（勤務時間帯）'!$C$6:$U$35,19,FALSE))</f>
        <v/>
      </c>
      <c r="AX33" s="808">
        <f>IF($BB$3="４週",SUM(S33:AT33),IF($BB$3="暦月",SUM(S33:AW33),""))</f>
        <v>64</v>
      </c>
      <c r="AY33" s="809"/>
      <c r="AZ33" s="810">
        <f>IF($BB$3="４週",AX33/4,IF($BB$3="暦月",【記載例】勤務表!AX33/(【記載例】勤務表!$BB$8/7),""))</f>
        <v>16</v>
      </c>
      <c r="BA33" s="811"/>
      <c r="BB33" s="795"/>
      <c r="BC33" s="796"/>
      <c r="BD33" s="796"/>
      <c r="BE33" s="796"/>
      <c r="BF33" s="797"/>
    </row>
    <row r="34" spans="2:58" ht="20.25" customHeight="1" x14ac:dyDescent="0.2">
      <c r="B34" s="898">
        <f>B31+1</f>
        <v>5</v>
      </c>
      <c r="C34" s="834" t="s">
        <v>91</v>
      </c>
      <c r="D34" s="835"/>
      <c r="E34" s="836"/>
      <c r="F34" s="261"/>
      <c r="G34" s="815" t="s">
        <v>161</v>
      </c>
      <c r="H34" s="817" t="s">
        <v>162</v>
      </c>
      <c r="I34" s="747"/>
      <c r="J34" s="747"/>
      <c r="K34" s="748"/>
      <c r="L34" s="818" t="s">
        <v>163</v>
      </c>
      <c r="M34" s="819"/>
      <c r="N34" s="819"/>
      <c r="O34" s="820"/>
      <c r="P34" s="824" t="s">
        <v>81</v>
      </c>
      <c r="Q34" s="825"/>
      <c r="R34" s="826"/>
      <c r="S34" s="250"/>
      <c r="T34" s="251" t="s">
        <v>133</v>
      </c>
      <c r="U34" s="251"/>
      <c r="V34" s="251"/>
      <c r="W34" s="251" t="s">
        <v>133</v>
      </c>
      <c r="X34" s="251"/>
      <c r="Y34" s="252" t="s">
        <v>133</v>
      </c>
      <c r="Z34" s="250"/>
      <c r="AA34" s="251" t="s">
        <v>133</v>
      </c>
      <c r="AB34" s="251"/>
      <c r="AC34" s="251"/>
      <c r="AD34" s="251" t="s">
        <v>133</v>
      </c>
      <c r="AE34" s="251"/>
      <c r="AF34" s="252" t="s">
        <v>133</v>
      </c>
      <c r="AG34" s="250"/>
      <c r="AH34" s="251" t="s">
        <v>133</v>
      </c>
      <c r="AI34" s="251"/>
      <c r="AJ34" s="251"/>
      <c r="AK34" s="251" t="s">
        <v>133</v>
      </c>
      <c r="AL34" s="251"/>
      <c r="AM34" s="252" t="s">
        <v>133</v>
      </c>
      <c r="AN34" s="250"/>
      <c r="AO34" s="251" t="s">
        <v>133</v>
      </c>
      <c r="AP34" s="251"/>
      <c r="AQ34" s="251"/>
      <c r="AR34" s="251" t="s">
        <v>133</v>
      </c>
      <c r="AS34" s="251"/>
      <c r="AT34" s="252" t="s">
        <v>133</v>
      </c>
      <c r="AU34" s="250"/>
      <c r="AV34" s="251"/>
      <c r="AW34" s="251"/>
      <c r="AX34" s="827"/>
      <c r="AY34" s="828"/>
      <c r="AZ34" s="829"/>
      <c r="BA34" s="830"/>
      <c r="BB34" s="831" t="s">
        <v>93</v>
      </c>
      <c r="BC34" s="832"/>
      <c r="BD34" s="832"/>
      <c r="BE34" s="832"/>
      <c r="BF34" s="833"/>
    </row>
    <row r="35" spans="2:58" ht="20.25" customHeight="1" x14ac:dyDescent="0.2">
      <c r="B35" s="898"/>
      <c r="C35" s="837"/>
      <c r="D35" s="838"/>
      <c r="E35" s="839"/>
      <c r="F35" s="253"/>
      <c r="G35" s="742"/>
      <c r="H35" s="746"/>
      <c r="I35" s="747"/>
      <c r="J35" s="747"/>
      <c r="K35" s="748"/>
      <c r="L35" s="752"/>
      <c r="M35" s="753"/>
      <c r="N35" s="753"/>
      <c r="O35" s="754"/>
      <c r="P35" s="798" t="s">
        <v>82</v>
      </c>
      <c r="Q35" s="799"/>
      <c r="R35" s="800"/>
      <c r="S35" s="254" t="str">
        <f>IF(S34="","",VLOOKUP(S34,'【記載例】シフト記号表（勤務時間帯）'!$C$6:$K$35,9,FALSE))</f>
        <v/>
      </c>
      <c r="T35" s="255">
        <f>IF(T34="","",VLOOKUP(T34,'【記載例】シフト記号表（勤務時間帯）'!$C$6:$K$35,9,FALSE))</f>
        <v>4</v>
      </c>
      <c r="U35" s="255" t="str">
        <f>IF(U34="","",VLOOKUP(U34,'【記載例】シフト記号表（勤務時間帯）'!$C$6:$K$35,9,FALSE))</f>
        <v/>
      </c>
      <c r="V35" s="255" t="str">
        <f>IF(V34="","",VLOOKUP(V34,'【記載例】シフト記号表（勤務時間帯）'!$C$6:$K$35,9,FALSE))</f>
        <v/>
      </c>
      <c r="W35" s="255">
        <f>IF(W34="","",VLOOKUP(W34,'【記載例】シフト記号表（勤務時間帯）'!$C$6:$K$35,9,FALSE))</f>
        <v>4</v>
      </c>
      <c r="X35" s="255" t="str">
        <f>IF(X34="","",VLOOKUP(X34,'【記載例】シフト記号表（勤務時間帯）'!$C$6:$K$35,9,FALSE))</f>
        <v/>
      </c>
      <c r="Y35" s="256">
        <f>IF(Y34="","",VLOOKUP(Y34,'【記載例】シフト記号表（勤務時間帯）'!$C$6:$K$35,9,FALSE))</f>
        <v>4</v>
      </c>
      <c r="Z35" s="254" t="str">
        <f>IF(Z34="","",VLOOKUP(Z34,'【記載例】シフト記号表（勤務時間帯）'!$C$6:$K$35,9,FALSE))</f>
        <v/>
      </c>
      <c r="AA35" s="255">
        <f>IF(AA34="","",VLOOKUP(AA34,'【記載例】シフト記号表（勤務時間帯）'!$C$6:$K$35,9,FALSE))</f>
        <v>4</v>
      </c>
      <c r="AB35" s="255" t="str">
        <f>IF(AB34="","",VLOOKUP(AB34,'【記載例】シフト記号表（勤務時間帯）'!$C$6:$K$35,9,FALSE))</f>
        <v/>
      </c>
      <c r="AC35" s="255" t="str">
        <f>IF(AC34="","",VLOOKUP(AC34,'【記載例】シフト記号表（勤務時間帯）'!$C$6:$K$35,9,FALSE))</f>
        <v/>
      </c>
      <c r="AD35" s="255">
        <f>IF(AD34="","",VLOOKUP(AD34,'【記載例】シフト記号表（勤務時間帯）'!$C$6:$K$35,9,FALSE))</f>
        <v>4</v>
      </c>
      <c r="AE35" s="255" t="str">
        <f>IF(AE34="","",VLOOKUP(AE34,'【記載例】シフト記号表（勤務時間帯）'!$C$6:$K$35,9,FALSE))</f>
        <v/>
      </c>
      <c r="AF35" s="256">
        <f>IF(AF34="","",VLOOKUP(AF34,'【記載例】シフト記号表（勤務時間帯）'!$C$6:$K$35,9,FALSE))</f>
        <v>4</v>
      </c>
      <c r="AG35" s="254" t="str">
        <f>IF(AG34="","",VLOOKUP(AG34,'【記載例】シフト記号表（勤務時間帯）'!$C$6:$K$35,9,FALSE))</f>
        <v/>
      </c>
      <c r="AH35" s="255">
        <f>IF(AH34="","",VLOOKUP(AH34,'【記載例】シフト記号表（勤務時間帯）'!$C$6:$K$35,9,FALSE))</f>
        <v>4</v>
      </c>
      <c r="AI35" s="255" t="str">
        <f>IF(AI34="","",VLOOKUP(AI34,'【記載例】シフト記号表（勤務時間帯）'!$C$6:$K$35,9,FALSE))</f>
        <v/>
      </c>
      <c r="AJ35" s="255" t="str">
        <f>IF(AJ34="","",VLOOKUP(AJ34,'【記載例】シフト記号表（勤務時間帯）'!$C$6:$K$35,9,FALSE))</f>
        <v/>
      </c>
      <c r="AK35" s="255">
        <f>IF(AK34="","",VLOOKUP(AK34,'【記載例】シフト記号表（勤務時間帯）'!$C$6:$K$35,9,FALSE))</f>
        <v>4</v>
      </c>
      <c r="AL35" s="255" t="str">
        <f>IF(AL34="","",VLOOKUP(AL34,'【記載例】シフト記号表（勤務時間帯）'!$C$6:$K$35,9,FALSE))</f>
        <v/>
      </c>
      <c r="AM35" s="256">
        <f>IF(AM34="","",VLOOKUP(AM34,'【記載例】シフト記号表（勤務時間帯）'!$C$6:$K$35,9,FALSE))</f>
        <v>4</v>
      </c>
      <c r="AN35" s="254" t="str">
        <f>IF(AN34="","",VLOOKUP(AN34,'【記載例】シフト記号表（勤務時間帯）'!$C$6:$K$35,9,FALSE))</f>
        <v/>
      </c>
      <c r="AO35" s="255">
        <f>IF(AO34="","",VLOOKUP(AO34,'【記載例】シフト記号表（勤務時間帯）'!$C$6:$K$35,9,FALSE))</f>
        <v>4</v>
      </c>
      <c r="AP35" s="255" t="str">
        <f>IF(AP34="","",VLOOKUP(AP34,'【記載例】シフト記号表（勤務時間帯）'!$C$6:$K$35,9,FALSE))</f>
        <v/>
      </c>
      <c r="AQ35" s="255" t="str">
        <f>IF(AQ34="","",VLOOKUP(AQ34,'【記載例】シフト記号表（勤務時間帯）'!$C$6:$K$35,9,FALSE))</f>
        <v/>
      </c>
      <c r="AR35" s="255">
        <f>IF(AR34="","",VLOOKUP(AR34,'【記載例】シフト記号表（勤務時間帯）'!$C$6:$K$35,9,FALSE))</f>
        <v>4</v>
      </c>
      <c r="AS35" s="255" t="str">
        <f>IF(AS34="","",VLOOKUP(AS34,'【記載例】シフト記号表（勤務時間帯）'!$C$6:$K$35,9,FALSE))</f>
        <v/>
      </c>
      <c r="AT35" s="256">
        <f>IF(AT34="","",VLOOKUP(AT34,'【記載例】シフト記号表（勤務時間帯）'!$C$6:$K$35,9,FALSE))</f>
        <v>4</v>
      </c>
      <c r="AU35" s="254" t="str">
        <f>IF(AU34="","",VLOOKUP(AU34,'【記載例】シフト記号表（勤務時間帯）'!$C$6:$K$35,9,FALSE))</f>
        <v/>
      </c>
      <c r="AV35" s="255" t="str">
        <f>IF(AV34="","",VLOOKUP(AV34,'【記載例】シフト記号表（勤務時間帯）'!$C$6:$K$35,9,FALSE))</f>
        <v/>
      </c>
      <c r="AW35" s="255" t="str">
        <f>IF(AW34="","",VLOOKUP(AW34,'【記載例】シフト記号表（勤務時間帯）'!$C$6:$K$35,9,FALSE))</f>
        <v/>
      </c>
      <c r="AX35" s="801">
        <f>IF($BB$3="４週",SUM(S35:AT35),IF($BB$3="暦月",SUM(S35:AW35),""))</f>
        <v>48</v>
      </c>
      <c r="AY35" s="802"/>
      <c r="AZ35" s="803">
        <f>IF($BB$3="４週",AX35/4,IF($BB$3="暦月",【記載例】勤務表!AX35/(【記載例】勤務表!$BB$8/7),""))</f>
        <v>12</v>
      </c>
      <c r="BA35" s="804"/>
      <c r="BB35" s="792"/>
      <c r="BC35" s="793"/>
      <c r="BD35" s="793"/>
      <c r="BE35" s="793"/>
      <c r="BF35" s="794"/>
    </row>
    <row r="36" spans="2:58" ht="20.25" customHeight="1" x14ac:dyDescent="0.2">
      <c r="B36" s="898"/>
      <c r="C36" s="840"/>
      <c r="D36" s="841"/>
      <c r="E36" s="842"/>
      <c r="F36" s="253" t="str">
        <f>C34</f>
        <v>看護職員</v>
      </c>
      <c r="G36" s="816"/>
      <c r="H36" s="746"/>
      <c r="I36" s="747"/>
      <c r="J36" s="747"/>
      <c r="K36" s="748"/>
      <c r="L36" s="821"/>
      <c r="M36" s="822"/>
      <c r="N36" s="822"/>
      <c r="O36" s="823"/>
      <c r="P36" s="805" t="s">
        <v>83</v>
      </c>
      <c r="Q36" s="806"/>
      <c r="R36" s="807"/>
      <c r="S36" s="258" t="str">
        <f>IF(S34="","",VLOOKUP(S34,'【記載例】シフト記号表（勤務時間帯）'!$C$6:$U$35,19,FALSE))</f>
        <v/>
      </c>
      <c r="T36" s="259">
        <f>IF(T34="","",VLOOKUP(T34,'【記載例】シフト記号表（勤務時間帯）'!$C$6:$U$35,19,FALSE))</f>
        <v>4</v>
      </c>
      <c r="U36" s="259" t="str">
        <f>IF(U34="","",VLOOKUP(U34,'【記載例】シフト記号表（勤務時間帯）'!$C$6:$U$35,19,FALSE))</f>
        <v/>
      </c>
      <c r="V36" s="259" t="str">
        <f>IF(V34="","",VLOOKUP(V34,'【記載例】シフト記号表（勤務時間帯）'!$C$6:$U$35,19,FALSE))</f>
        <v/>
      </c>
      <c r="W36" s="259">
        <f>IF(W34="","",VLOOKUP(W34,'【記載例】シフト記号表（勤務時間帯）'!$C$6:$U$35,19,FALSE))</f>
        <v>4</v>
      </c>
      <c r="X36" s="259" t="str">
        <f>IF(X34="","",VLOOKUP(X34,'【記載例】シフト記号表（勤務時間帯）'!$C$6:$U$35,19,FALSE))</f>
        <v/>
      </c>
      <c r="Y36" s="260">
        <f>IF(Y34="","",VLOOKUP(Y34,'【記載例】シフト記号表（勤務時間帯）'!$C$6:$U$35,19,FALSE))</f>
        <v>4</v>
      </c>
      <c r="Z36" s="258" t="str">
        <f>IF(Z34="","",VLOOKUP(Z34,'【記載例】シフト記号表（勤務時間帯）'!$C$6:$U$35,19,FALSE))</f>
        <v/>
      </c>
      <c r="AA36" s="259">
        <f>IF(AA34="","",VLOOKUP(AA34,'【記載例】シフト記号表（勤務時間帯）'!$C$6:$U$35,19,FALSE))</f>
        <v>4</v>
      </c>
      <c r="AB36" s="259" t="str">
        <f>IF(AB34="","",VLOOKUP(AB34,'【記載例】シフト記号表（勤務時間帯）'!$C$6:$U$35,19,FALSE))</f>
        <v/>
      </c>
      <c r="AC36" s="259" t="str">
        <f>IF(AC34="","",VLOOKUP(AC34,'【記載例】シフト記号表（勤務時間帯）'!$C$6:$U$35,19,FALSE))</f>
        <v/>
      </c>
      <c r="AD36" s="259">
        <f>IF(AD34="","",VLOOKUP(AD34,'【記載例】シフト記号表（勤務時間帯）'!$C$6:$U$35,19,FALSE))</f>
        <v>4</v>
      </c>
      <c r="AE36" s="259" t="str">
        <f>IF(AE34="","",VLOOKUP(AE34,'【記載例】シフト記号表（勤務時間帯）'!$C$6:$U$35,19,FALSE))</f>
        <v/>
      </c>
      <c r="AF36" s="260">
        <f>IF(AF34="","",VLOOKUP(AF34,'【記載例】シフト記号表（勤務時間帯）'!$C$6:$U$35,19,FALSE))</f>
        <v>4</v>
      </c>
      <c r="AG36" s="258" t="str">
        <f>IF(AG34="","",VLOOKUP(AG34,'【記載例】シフト記号表（勤務時間帯）'!$C$6:$U$35,19,FALSE))</f>
        <v/>
      </c>
      <c r="AH36" s="259">
        <f>IF(AH34="","",VLOOKUP(AH34,'【記載例】シフト記号表（勤務時間帯）'!$C$6:$U$35,19,FALSE))</f>
        <v>4</v>
      </c>
      <c r="AI36" s="259" t="str">
        <f>IF(AI34="","",VLOOKUP(AI34,'【記載例】シフト記号表（勤務時間帯）'!$C$6:$U$35,19,FALSE))</f>
        <v/>
      </c>
      <c r="AJ36" s="259" t="str">
        <f>IF(AJ34="","",VLOOKUP(AJ34,'【記載例】シフト記号表（勤務時間帯）'!$C$6:$U$35,19,FALSE))</f>
        <v/>
      </c>
      <c r="AK36" s="259">
        <f>IF(AK34="","",VLOOKUP(AK34,'【記載例】シフト記号表（勤務時間帯）'!$C$6:$U$35,19,FALSE))</f>
        <v>4</v>
      </c>
      <c r="AL36" s="259" t="str">
        <f>IF(AL34="","",VLOOKUP(AL34,'【記載例】シフト記号表（勤務時間帯）'!$C$6:$U$35,19,FALSE))</f>
        <v/>
      </c>
      <c r="AM36" s="260">
        <f>IF(AM34="","",VLOOKUP(AM34,'【記載例】シフト記号表（勤務時間帯）'!$C$6:$U$35,19,FALSE))</f>
        <v>4</v>
      </c>
      <c r="AN36" s="258" t="str">
        <f>IF(AN34="","",VLOOKUP(AN34,'【記載例】シフト記号表（勤務時間帯）'!$C$6:$U$35,19,FALSE))</f>
        <v/>
      </c>
      <c r="AO36" s="259">
        <f>IF(AO34="","",VLOOKUP(AO34,'【記載例】シフト記号表（勤務時間帯）'!$C$6:$U$35,19,FALSE))</f>
        <v>4</v>
      </c>
      <c r="AP36" s="259" t="str">
        <f>IF(AP34="","",VLOOKUP(AP34,'【記載例】シフト記号表（勤務時間帯）'!$C$6:$U$35,19,FALSE))</f>
        <v/>
      </c>
      <c r="AQ36" s="259" t="str">
        <f>IF(AQ34="","",VLOOKUP(AQ34,'【記載例】シフト記号表（勤務時間帯）'!$C$6:$U$35,19,FALSE))</f>
        <v/>
      </c>
      <c r="AR36" s="259">
        <f>IF(AR34="","",VLOOKUP(AR34,'【記載例】シフト記号表（勤務時間帯）'!$C$6:$U$35,19,FALSE))</f>
        <v>4</v>
      </c>
      <c r="AS36" s="259" t="str">
        <f>IF(AS34="","",VLOOKUP(AS34,'【記載例】シフト記号表（勤務時間帯）'!$C$6:$U$35,19,FALSE))</f>
        <v/>
      </c>
      <c r="AT36" s="260">
        <f>IF(AT34="","",VLOOKUP(AT34,'【記載例】シフト記号表（勤務時間帯）'!$C$6:$U$35,19,FALSE))</f>
        <v>4</v>
      </c>
      <c r="AU36" s="258" t="str">
        <f>IF(AU34="","",VLOOKUP(AU34,'【記載例】シフト記号表（勤務時間帯）'!$C$6:$U$35,19,FALSE))</f>
        <v/>
      </c>
      <c r="AV36" s="259" t="str">
        <f>IF(AV34="","",VLOOKUP(AV34,'【記載例】シフト記号表（勤務時間帯）'!$C$6:$U$35,19,FALSE))</f>
        <v/>
      </c>
      <c r="AW36" s="259" t="str">
        <f>IF(AW34="","",VLOOKUP(AW34,'【記載例】シフト記号表（勤務時間帯）'!$C$6:$U$35,19,FALSE))</f>
        <v/>
      </c>
      <c r="AX36" s="808">
        <f>IF($BB$3="４週",SUM(S36:AT36),IF($BB$3="暦月",SUM(S36:AW36),""))</f>
        <v>48</v>
      </c>
      <c r="AY36" s="809"/>
      <c r="AZ36" s="810">
        <f>IF($BB$3="４週",AX36/4,IF($BB$3="暦月",【記載例】勤務表!AX36/(【記載例】勤務表!$BB$8/7),""))</f>
        <v>12</v>
      </c>
      <c r="BA36" s="811"/>
      <c r="BB36" s="795"/>
      <c r="BC36" s="796"/>
      <c r="BD36" s="796"/>
      <c r="BE36" s="796"/>
      <c r="BF36" s="797"/>
    </row>
    <row r="37" spans="2:58" ht="20.25" customHeight="1" x14ac:dyDescent="0.2">
      <c r="B37" s="898">
        <f>B34+1</f>
        <v>6</v>
      </c>
      <c r="C37" s="834" t="s">
        <v>92</v>
      </c>
      <c r="D37" s="835"/>
      <c r="E37" s="836"/>
      <c r="F37" s="261"/>
      <c r="G37" s="815" t="s">
        <v>155</v>
      </c>
      <c r="H37" s="817" t="s">
        <v>150</v>
      </c>
      <c r="I37" s="747"/>
      <c r="J37" s="747"/>
      <c r="K37" s="748"/>
      <c r="L37" s="818" t="s">
        <v>157</v>
      </c>
      <c r="M37" s="819"/>
      <c r="N37" s="819"/>
      <c r="O37" s="820"/>
      <c r="P37" s="824" t="s">
        <v>81</v>
      </c>
      <c r="Q37" s="825"/>
      <c r="R37" s="826"/>
      <c r="S37" s="250"/>
      <c r="T37" s="251" t="s">
        <v>108</v>
      </c>
      <c r="U37" s="251" t="s">
        <v>108</v>
      </c>
      <c r="V37" s="251"/>
      <c r="W37" s="251"/>
      <c r="X37" s="251" t="s">
        <v>108</v>
      </c>
      <c r="Y37" s="252"/>
      <c r="Z37" s="250"/>
      <c r="AA37" s="251" t="s">
        <v>108</v>
      </c>
      <c r="AB37" s="251" t="s">
        <v>108</v>
      </c>
      <c r="AC37" s="251"/>
      <c r="AD37" s="251"/>
      <c r="AE37" s="251" t="s">
        <v>108</v>
      </c>
      <c r="AF37" s="252"/>
      <c r="AG37" s="250"/>
      <c r="AH37" s="251" t="s">
        <v>108</v>
      </c>
      <c r="AI37" s="251" t="s">
        <v>108</v>
      </c>
      <c r="AJ37" s="251"/>
      <c r="AK37" s="251"/>
      <c r="AL37" s="251" t="s">
        <v>108</v>
      </c>
      <c r="AM37" s="252"/>
      <c r="AN37" s="250"/>
      <c r="AO37" s="251" t="s">
        <v>108</v>
      </c>
      <c r="AP37" s="251" t="s">
        <v>108</v>
      </c>
      <c r="AQ37" s="251"/>
      <c r="AR37" s="251"/>
      <c r="AS37" s="251" t="s">
        <v>108</v>
      </c>
      <c r="AT37" s="252"/>
      <c r="AU37" s="250"/>
      <c r="AV37" s="251"/>
      <c r="AW37" s="251"/>
      <c r="AX37" s="827"/>
      <c r="AY37" s="828"/>
      <c r="AZ37" s="829"/>
      <c r="BA37" s="830"/>
      <c r="BB37" s="831" t="s">
        <v>90</v>
      </c>
      <c r="BC37" s="832"/>
      <c r="BD37" s="832"/>
      <c r="BE37" s="832"/>
      <c r="BF37" s="833"/>
    </row>
    <row r="38" spans="2:58" ht="20.25" customHeight="1" x14ac:dyDescent="0.2">
      <c r="B38" s="898"/>
      <c r="C38" s="837"/>
      <c r="D38" s="838"/>
      <c r="E38" s="839"/>
      <c r="F38" s="253"/>
      <c r="G38" s="742"/>
      <c r="H38" s="746"/>
      <c r="I38" s="747"/>
      <c r="J38" s="747"/>
      <c r="K38" s="748"/>
      <c r="L38" s="752"/>
      <c r="M38" s="753"/>
      <c r="N38" s="753"/>
      <c r="O38" s="754"/>
      <c r="P38" s="798" t="s">
        <v>82</v>
      </c>
      <c r="Q38" s="799"/>
      <c r="R38" s="800"/>
      <c r="S38" s="254" t="str">
        <f>IF(S37="","",VLOOKUP(S37,'【記載例】シフト記号表（勤務時間帯）'!$C$6:$K$35,9,FALSE))</f>
        <v/>
      </c>
      <c r="T38" s="255">
        <f>IF(T37="","",VLOOKUP(T37,'【記載例】シフト記号表（勤務時間帯）'!$C$6:$K$35,9,FALSE))</f>
        <v>8</v>
      </c>
      <c r="U38" s="255">
        <f>IF(U37="","",VLOOKUP(U37,'【記載例】シフト記号表（勤務時間帯）'!$C$6:$K$35,9,FALSE))</f>
        <v>8</v>
      </c>
      <c r="V38" s="255" t="str">
        <f>IF(V37="","",VLOOKUP(V37,'【記載例】シフト記号表（勤務時間帯）'!$C$6:$K$35,9,FALSE))</f>
        <v/>
      </c>
      <c r="W38" s="255" t="str">
        <f>IF(W37="","",VLOOKUP(W37,'【記載例】シフト記号表（勤務時間帯）'!$C$6:$K$35,9,FALSE))</f>
        <v/>
      </c>
      <c r="X38" s="255">
        <f>IF(X37="","",VLOOKUP(X37,'【記載例】シフト記号表（勤務時間帯）'!$C$6:$K$35,9,FALSE))</f>
        <v>8</v>
      </c>
      <c r="Y38" s="256" t="str">
        <f>IF(Y37="","",VLOOKUP(Y37,'【記載例】シフト記号表（勤務時間帯）'!$C$6:$K$35,9,FALSE))</f>
        <v/>
      </c>
      <c r="Z38" s="254" t="str">
        <f>IF(Z37="","",VLOOKUP(Z37,'【記載例】シフト記号表（勤務時間帯）'!$C$6:$K$35,9,FALSE))</f>
        <v/>
      </c>
      <c r="AA38" s="255">
        <f>IF(AA37="","",VLOOKUP(AA37,'【記載例】シフト記号表（勤務時間帯）'!$C$6:$K$35,9,FALSE))</f>
        <v>8</v>
      </c>
      <c r="AB38" s="255">
        <f>IF(AB37="","",VLOOKUP(AB37,'【記載例】シフト記号表（勤務時間帯）'!$C$6:$K$35,9,FALSE))</f>
        <v>8</v>
      </c>
      <c r="AC38" s="255" t="str">
        <f>IF(AC37="","",VLOOKUP(AC37,'【記載例】シフト記号表（勤務時間帯）'!$C$6:$K$35,9,FALSE))</f>
        <v/>
      </c>
      <c r="AD38" s="255" t="str">
        <f>IF(AD37="","",VLOOKUP(AD37,'【記載例】シフト記号表（勤務時間帯）'!$C$6:$K$35,9,FALSE))</f>
        <v/>
      </c>
      <c r="AE38" s="255">
        <f>IF(AE37="","",VLOOKUP(AE37,'【記載例】シフト記号表（勤務時間帯）'!$C$6:$K$35,9,FALSE))</f>
        <v>8</v>
      </c>
      <c r="AF38" s="256" t="str">
        <f>IF(AF37="","",VLOOKUP(AF37,'【記載例】シフト記号表（勤務時間帯）'!$C$6:$K$35,9,FALSE))</f>
        <v/>
      </c>
      <c r="AG38" s="254" t="str">
        <f>IF(AG37="","",VLOOKUP(AG37,'【記載例】シフト記号表（勤務時間帯）'!$C$6:$K$35,9,FALSE))</f>
        <v/>
      </c>
      <c r="AH38" s="255">
        <f>IF(AH37="","",VLOOKUP(AH37,'【記載例】シフト記号表（勤務時間帯）'!$C$6:$K$35,9,FALSE))</f>
        <v>8</v>
      </c>
      <c r="AI38" s="255">
        <f>IF(AI37="","",VLOOKUP(AI37,'【記載例】シフト記号表（勤務時間帯）'!$C$6:$K$35,9,FALSE))</f>
        <v>8</v>
      </c>
      <c r="AJ38" s="255" t="str">
        <f>IF(AJ37="","",VLOOKUP(AJ37,'【記載例】シフト記号表（勤務時間帯）'!$C$6:$K$35,9,FALSE))</f>
        <v/>
      </c>
      <c r="AK38" s="255" t="str">
        <f>IF(AK37="","",VLOOKUP(AK37,'【記載例】シフト記号表（勤務時間帯）'!$C$6:$K$35,9,FALSE))</f>
        <v/>
      </c>
      <c r="AL38" s="255">
        <f>IF(AL37="","",VLOOKUP(AL37,'【記載例】シフト記号表（勤務時間帯）'!$C$6:$K$35,9,FALSE))</f>
        <v>8</v>
      </c>
      <c r="AM38" s="256" t="str">
        <f>IF(AM37="","",VLOOKUP(AM37,'【記載例】シフト記号表（勤務時間帯）'!$C$6:$K$35,9,FALSE))</f>
        <v/>
      </c>
      <c r="AN38" s="254" t="str">
        <f>IF(AN37="","",VLOOKUP(AN37,'【記載例】シフト記号表（勤務時間帯）'!$C$6:$K$35,9,FALSE))</f>
        <v/>
      </c>
      <c r="AO38" s="255">
        <f>IF(AO37="","",VLOOKUP(AO37,'【記載例】シフト記号表（勤務時間帯）'!$C$6:$K$35,9,FALSE))</f>
        <v>8</v>
      </c>
      <c r="AP38" s="255">
        <f>IF(AP37="","",VLOOKUP(AP37,'【記載例】シフト記号表（勤務時間帯）'!$C$6:$K$35,9,FALSE))</f>
        <v>8</v>
      </c>
      <c r="AQ38" s="255" t="str">
        <f>IF(AQ37="","",VLOOKUP(AQ37,'【記載例】シフト記号表（勤務時間帯）'!$C$6:$K$35,9,FALSE))</f>
        <v/>
      </c>
      <c r="AR38" s="255" t="str">
        <f>IF(AR37="","",VLOOKUP(AR37,'【記載例】シフト記号表（勤務時間帯）'!$C$6:$K$35,9,FALSE))</f>
        <v/>
      </c>
      <c r="AS38" s="255">
        <f>IF(AS37="","",VLOOKUP(AS37,'【記載例】シフト記号表（勤務時間帯）'!$C$6:$K$35,9,FALSE))</f>
        <v>8</v>
      </c>
      <c r="AT38" s="256" t="str">
        <f>IF(AT37="","",VLOOKUP(AT37,'【記載例】シフト記号表（勤務時間帯）'!$C$6:$K$35,9,FALSE))</f>
        <v/>
      </c>
      <c r="AU38" s="254" t="str">
        <f>IF(AU37="","",VLOOKUP(AU37,'【記載例】シフト記号表（勤務時間帯）'!$C$6:$K$35,9,FALSE))</f>
        <v/>
      </c>
      <c r="AV38" s="255" t="str">
        <f>IF(AV37="","",VLOOKUP(AV37,'【記載例】シフト記号表（勤務時間帯）'!$C$6:$K$35,9,FALSE))</f>
        <v/>
      </c>
      <c r="AW38" s="255" t="str">
        <f>IF(AW37="","",VLOOKUP(AW37,'【記載例】シフト記号表（勤務時間帯）'!$C$6:$K$35,9,FALSE))</f>
        <v/>
      </c>
      <c r="AX38" s="801">
        <f>IF($BB$3="４週",SUM(S38:AT38),IF($BB$3="暦月",SUM(S38:AW38),""))</f>
        <v>96</v>
      </c>
      <c r="AY38" s="802"/>
      <c r="AZ38" s="803">
        <f>IF($BB$3="４週",AX38/4,IF($BB$3="暦月",【記載例】勤務表!AX38/(【記載例】勤務表!$BB$8/7),""))</f>
        <v>24</v>
      </c>
      <c r="BA38" s="804"/>
      <c r="BB38" s="792"/>
      <c r="BC38" s="793"/>
      <c r="BD38" s="793"/>
      <c r="BE38" s="793"/>
      <c r="BF38" s="794"/>
    </row>
    <row r="39" spans="2:58" ht="20.25" customHeight="1" x14ac:dyDescent="0.2">
      <c r="B39" s="898"/>
      <c r="C39" s="840"/>
      <c r="D39" s="841"/>
      <c r="E39" s="842"/>
      <c r="F39" s="253" t="str">
        <f>C37</f>
        <v>介護職員</v>
      </c>
      <c r="G39" s="816"/>
      <c r="H39" s="746"/>
      <c r="I39" s="747"/>
      <c r="J39" s="747"/>
      <c r="K39" s="748"/>
      <c r="L39" s="821"/>
      <c r="M39" s="822"/>
      <c r="N39" s="822"/>
      <c r="O39" s="823"/>
      <c r="P39" s="805" t="s">
        <v>83</v>
      </c>
      <c r="Q39" s="806"/>
      <c r="R39" s="807"/>
      <c r="S39" s="258" t="str">
        <f>IF(S37="","",VLOOKUP(S37,'【記載例】シフト記号表（勤務時間帯）'!$C$6:$U$35,19,FALSE))</f>
        <v/>
      </c>
      <c r="T39" s="259">
        <f>IF(T37="","",VLOOKUP(T37,'【記載例】シフト記号表（勤務時間帯）'!$C$6:$U$35,19,FALSE))</f>
        <v>7</v>
      </c>
      <c r="U39" s="259">
        <f>IF(U37="","",VLOOKUP(U37,'【記載例】シフト記号表（勤務時間帯）'!$C$6:$U$35,19,FALSE))</f>
        <v>7</v>
      </c>
      <c r="V39" s="259" t="str">
        <f>IF(V37="","",VLOOKUP(V37,'【記載例】シフト記号表（勤務時間帯）'!$C$6:$U$35,19,FALSE))</f>
        <v/>
      </c>
      <c r="W39" s="259" t="str">
        <f>IF(W37="","",VLOOKUP(W37,'【記載例】シフト記号表（勤務時間帯）'!$C$6:$U$35,19,FALSE))</f>
        <v/>
      </c>
      <c r="X39" s="259">
        <f>IF(X37="","",VLOOKUP(X37,'【記載例】シフト記号表（勤務時間帯）'!$C$6:$U$35,19,FALSE))</f>
        <v>7</v>
      </c>
      <c r="Y39" s="260" t="str">
        <f>IF(Y37="","",VLOOKUP(Y37,'【記載例】シフト記号表（勤務時間帯）'!$C$6:$U$35,19,FALSE))</f>
        <v/>
      </c>
      <c r="Z39" s="258" t="str">
        <f>IF(Z37="","",VLOOKUP(Z37,'【記載例】シフト記号表（勤務時間帯）'!$C$6:$U$35,19,FALSE))</f>
        <v/>
      </c>
      <c r="AA39" s="259">
        <f>IF(AA37="","",VLOOKUP(AA37,'【記載例】シフト記号表（勤務時間帯）'!$C$6:$U$35,19,FALSE))</f>
        <v>7</v>
      </c>
      <c r="AB39" s="259">
        <f>IF(AB37="","",VLOOKUP(AB37,'【記載例】シフト記号表（勤務時間帯）'!$C$6:$U$35,19,FALSE))</f>
        <v>7</v>
      </c>
      <c r="AC39" s="259" t="str">
        <f>IF(AC37="","",VLOOKUP(AC37,'【記載例】シフト記号表（勤務時間帯）'!$C$6:$U$35,19,FALSE))</f>
        <v/>
      </c>
      <c r="AD39" s="259" t="str">
        <f>IF(AD37="","",VLOOKUP(AD37,'【記載例】シフト記号表（勤務時間帯）'!$C$6:$U$35,19,FALSE))</f>
        <v/>
      </c>
      <c r="AE39" s="259">
        <f>IF(AE37="","",VLOOKUP(AE37,'【記載例】シフト記号表（勤務時間帯）'!$C$6:$U$35,19,FALSE))</f>
        <v>7</v>
      </c>
      <c r="AF39" s="260" t="str">
        <f>IF(AF37="","",VLOOKUP(AF37,'【記載例】シフト記号表（勤務時間帯）'!$C$6:$U$35,19,FALSE))</f>
        <v/>
      </c>
      <c r="AG39" s="258" t="str">
        <f>IF(AG37="","",VLOOKUP(AG37,'【記載例】シフト記号表（勤務時間帯）'!$C$6:$U$35,19,FALSE))</f>
        <v/>
      </c>
      <c r="AH39" s="259">
        <f>IF(AH37="","",VLOOKUP(AH37,'【記載例】シフト記号表（勤務時間帯）'!$C$6:$U$35,19,FALSE))</f>
        <v>7</v>
      </c>
      <c r="AI39" s="259">
        <f>IF(AI37="","",VLOOKUP(AI37,'【記載例】シフト記号表（勤務時間帯）'!$C$6:$U$35,19,FALSE))</f>
        <v>7</v>
      </c>
      <c r="AJ39" s="259" t="str">
        <f>IF(AJ37="","",VLOOKUP(AJ37,'【記載例】シフト記号表（勤務時間帯）'!$C$6:$U$35,19,FALSE))</f>
        <v/>
      </c>
      <c r="AK39" s="259" t="str">
        <f>IF(AK37="","",VLOOKUP(AK37,'【記載例】シフト記号表（勤務時間帯）'!$C$6:$U$35,19,FALSE))</f>
        <v/>
      </c>
      <c r="AL39" s="259">
        <f>IF(AL37="","",VLOOKUP(AL37,'【記載例】シフト記号表（勤務時間帯）'!$C$6:$U$35,19,FALSE))</f>
        <v>7</v>
      </c>
      <c r="AM39" s="260" t="str">
        <f>IF(AM37="","",VLOOKUP(AM37,'【記載例】シフト記号表（勤務時間帯）'!$C$6:$U$35,19,FALSE))</f>
        <v/>
      </c>
      <c r="AN39" s="258" t="str">
        <f>IF(AN37="","",VLOOKUP(AN37,'【記載例】シフト記号表（勤務時間帯）'!$C$6:$U$35,19,FALSE))</f>
        <v/>
      </c>
      <c r="AO39" s="259">
        <f>IF(AO37="","",VLOOKUP(AO37,'【記載例】シフト記号表（勤務時間帯）'!$C$6:$U$35,19,FALSE))</f>
        <v>7</v>
      </c>
      <c r="AP39" s="259">
        <f>IF(AP37="","",VLOOKUP(AP37,'【記載例】シフト記号表（勤務時間帯）'!$C$6:$U$35,19,FALSE))</f>
        <v>7</v>
      </c>
      <c r="AQ39" s="259" t="str">
        <f>IF(AQ37="","",VLOOKUP(AQ37,'【記載例】シフト記号表（勤務時間帯）'!$C$6:$U$35,19,FALSE))</f>
        <v/>
      </c>
      <c r="AR39" s="259" t="str">
        <f>IF(AR37="","",VLOOKUP(AR37,'【記載例】シフト記号表（勤務時間帯）'!$C$6:$U$35,19,FALSE))</f>
        <v/>
      </c>
      <c r="AS39" s="259">
        <f>IF(AS37="","",VLOOKUP(AS37,'【記載例】シフト記号表（勤務時間帯）'!$C$6:$U$35,19,FALSE))</f>
        <v>7</v>
      </c>
      <c r="AT39" s="260" t="str">
        <f>IF(AT37="","",VLOOKUP(AT37,'【記載例】シフト記号表（勤務時間帯）'!$C$6:$U$35,19,FALSE))</f>
        <v/>
      </c>
      <c r="AU39" s="258" t="str">
        <f>IF(AU37="","",VLOOKUP(AU37,'【記載例】シフト記号表（勤務時間帯）'!$C$6:$U$35,19,FALSE))</f>
        <v/>
      </c>
      <c r="AV39" s="259" t="str">
        <f>IF(AV37="","",VLOOKUP(AV37,'【記載例】シフト記号表（勤務時間帯）'!$C$6:$U$35,19,FALSE))</f>
        <v/>
      </c>
      <c r="AW39" s="259" t="str">
        <f>IF(AW37="","",VLOOKUP(AW37,'【記載例】シフト記号表（勤務時間帯）'!$C$6:$U$35,19,FALSE))</f>
        <v/>
      </c>
      <c r="AX39" s="808">
        <f>IF($BB$3="４週",SUM(S39:AT39),IF($BB$3="暦月",SUM(S39:AW39),""))</f>
        <v>84</v>
      </c>
      <c r="AY39" s="809"/>
      <c r="AZ39" s="810">
        <f>IF($BB$3="４週",AX39/4,IF($BB$3="暦月",【記載例】勤務表!AX39/(【記載例】勤務表!$BB$8/7),""))</f>
        <v>21</v>
      </c>
      <c r="BA39" s="811"/>
      <c r="BB39" s="795"/>
      <c r="BC39" s="796"/>
      <c r="BD39" s="796"/>
      <c r="BE39" s="796"/>
      <c r="BF39" s="797"/>
    </row>
    <row r="40" spans="2:58" ht="20.25" customHeight="1" x14ac:dyDescent="0.2">
      <c r="B40" s="898">
        <f>B37+1</f>
        <v>7</v>
      </c>
      <c r="C40" s="834" t="s">
        <v>92</v>
      </c>
      <c r="D40" s="835"/>
      <c r="E40" s="836"/>
      <c r="F40" s="261"/>
      <c r="G40" s="815" t="s">
        <v>155</v>
      </c>
      <c r="H40" s="817" t="s">
        <v>150</v>
      </c>
      <c r="I40" s="747"/>
      <c r="J40" s="747"/>
      <c r="K40" s="748"/>
      <c r="L40" s="818" t="s">
        <v>164</v>
      </c>
      <c r="M40" s="819"/>
      <c r="N40" s="819"/>
      <c r="O40" s="820"/>
      <c r="P40" s="824" t="s">
        <v>81</v>
      </c>
      <c r="Q40" s="825"/>
      <c r="R40" s="826"/>
      <c r="S40" s="250"/>
      <c r="T40" s="251"/>
      <c r="U40" s="251"/>
      <c r="V40" s="251"/>
      <c r="W40" s="251"/>
      <c r="X40" s="251"/>
      <c r="Y40" s="252" t="s">
        <v>108</v>
      </c>
      <c r="Z40" s="250"/>
      <c r="AA40" s="251"/>
      <c r="AB40" s="251"/>
      <c r="AC40" s="251"/>
      <c r="AD40" s="251"/>
      <c r="AE40" s="251"/>
      <c r="AF40" s="252" t="s">
        <v>108</v>
      </c>
      <c r="AG40" s="250"/>
      <c r="AH40" s="251"/>
      <c r="AI40" s="251"/>
      <c r="AJ40" s="251"/>
      <c r="AK40" s="251"/>
      <c r="AL40" s="251"/>
      <c r="AM40" s="252" t="s">
        <v>108</v>
      </c>
      <c r="AN40" s="250"/>
      <c r="AO40" s="251"/>
      <c r="AP40" s="251"/>
      <c r="AQ40" s="251"/>
      <c r="AR40" s="251"/>
      <c r="AS40" s="251"/>
      <c r="AT40" s="252" t="s">
        <v>108</v>
      </c>
      <c r="AU40" s="250"/>
      <c r="AV40" s="251"/>
      <c r="AW40" s="251"/>
      <c r="AX40" s="827"/>
      <c r="AY40" s="828"/>
      <c r="AZ40" s="829"/>
      <c r="BA40" s="830"/>
      <c r="BB40" s="831" t="s">
        <v>165</v>
      </c>
      <c r="BC40" s="832"/>
      <c r="BD40" s="832"/>
      <c r="BE40" s="832"/>
      <c r="BF40" s="833"/>
    </row>
    <row r="41" spans="2:58" ht="20.25" customHeight="1" x14ac:dyDescent="0.2">
      <c r="B41" s="898"/>
      <c r="C41" s="837"/>
      <c r="D41" s="838"/>
      <c r="E41" s="839"/>
      <c r="F41" s="253"/>
      <c r="G41" s="742"/>
      <c r="H41" s="746"/>
      <c r="I41" s="747"/>
      <c r="J41" s="747"/>
      <c r="K41" s="748"/>
      <c r="L41" s="752"/>
      <c r="M41" s="753"/>
      <c r="N41" s="753"/>
      <c r="O41" s="754"/>
      <c r="P41" s="798" t="s">
        <v>82</v>
      </c>
      <c r="Q41" s="799"/>
      <c r="R41" s="800"/>
      <c r="S41" s="254" t="str">
        <f>IF(S40="","",VLOOKUP(S40,'【記載例】シフト記号表（勤務時間帯）'!$C$6:$K$35,9,FALSE))</f>
        <v/>
      </c>
      <c r="T41" s="255" t="str">
        <f>IF(T40="","",VLOOKUP(T40,'【記載例】シフト記号表（勤務時間帯）'!$C$6:$K$35,9,FALSE))</f>
        <v/>
      </c>
      <c r="U41" s="255" t="str">
        <f>IF(U40="","",VLOOKUP(U40,'【記載例】シフト記号表（勤務時間帯）'!$C$6:$K$35,9,FALSE))</f>
        <v/>
      </c>
      <c r="V41" s="255" t="str">
        <f>IF(V40="","",VLOOKUP(V40,'【記載例】シフト記号表（勤務時間帯）'!$C$6:$K$35,9,FALSE))</f>
        <v/>
      </c>
      <c r="W41" s="255" t="str">
        <f>IF(W40="","",VLOOKUP(W40,'【記載例】シフト記号表（勤務時間帯）'!$C$6:$K$35,9,FALSE))</f>
        <v/>
      </c>
      <c r="X41" s="255" t="str">
        <f>IF(X40="","",VLOOKUP(X40,'【記載例】シフト記号表（勤務時間帯）'!$C$6:$K$35,9,FALSE))</f>
        <v/>
      </c>
      <c r="Y41" s="256">
        <f>IF(Y40="","",VLOOKUP(Y40,'【記載例】シフト記号表（勤務時間帯）'!$C$6:$K$35,9,FALSE))</f>
        <v>8</v>
      </c>
      <c r="Z41" s="254" t="str">
        <f>IF(Z40="","",VLOOKUP(Z40,'【記載例】シフト記号表（勤務時間帯）'!$C$6:$K$35,9,FALSE))</f>
        <v/>
      </c>
      <c r="AA41" s="255" t="str">
        <f>IF(AA40="","",VLOOKUP(AA40,'【記載例】シフト記号表（勤務時間帯）'!$C$6:$K$35,9,FALSE))</f>
        <v/>
      </c>
      <c r="AB41" s="255" t="str">
        <f>IF(AB40="","",VLOOKUP(AB40,'【記載例】シフト記号表（勤務時間帯）'!$C$6:$K$35,9,FALSE))</f>
        <v/>
      </c>
      <c r="AC41" s="255" t="str">
        <f>IF(AC40="","",VLOOKUP(AC40,'【記載例】シフト記号表（勤務時間帯）'!$C$6:$K$35,9,FALSE))</f>
        <v/>
      </c>
      <c r="AD41" s="255" t="str">
        <f>IF(AD40="","",VLOOKUP(AD40,'【記載例】シフト記号表（勤務時間帯）'!$C$6:$K$35,9,FALSE))</f>
        <v/>
      </c>
      <c r="AE41" s="255" t="str">
        <f>IF(AE40="","",VLOOKUP(AE40,'【記載例】シフト記号表（勤務時間帯）'!$C$6:$K$35,9,FALSE))</f>
        <v/>
      </c>
      <c r="AF41" s="256">
        <f>IF(AF40="","",VLOOKUP(AF40,'【記載例】シフト記号表（勤務時間帯）'!$C$6:$K$35,9,FALSE))</f>
        <v>8</v>
      </c>
      <c r="AG41" s="254" t="str">
        <f>IF(AG40="","",VLOOKUP(AG40,'【記載例】シフト記号表（勤務時間帯）'!$C$6:$K$35,9,FALSE))</f>
        <v/>
      </c>
      <c r="AH41" s="255" t="str">
        <f>IF(AH40="","",VLOOKUP(AH40,'【記載例】シフト記号表（勤務時間帯）'!$C$6:$K$35,9,FALSE))</f>
        <v/>
      </c>
      <c r="AI41" s="255" t="str">
        <f>IF(AI40="","",VLOOKUP(AI40,'【記載例】シフト記号表（勤務時間帯）'!$C$6:$K$35,9,FALSE))</f>
        <v/>
      </c>
      <c r="AJ41" s="255" t="str">
        <f>IF(AJ40="","",VLOOKUP(AJ40,'【記載例】シフト記号表（勤務時間帯）'!$C$6:$K$35,9,FALSE))</f>
        <v/>
      </c>
      <c r="AK41" s="255" t="str">
        <f>IF(AK40="","",VLOOKUP(AK40,'【記載例】シフト記号表（勤務時間帯）'!$C$6:$K$35,9,FALSE))</f>
        <v/>
      </c>
      <c r="AL41" s="255" t="str">
        <f>IF(AL40="","",VLOOKUP(AL40,'【記載例】シフト記号表（勤務時間帯）'!$C$6:$K$35,9,FALSE))</f>
        <v/>
      </c>
      <c r="AM41" s="256">
        <f>IF(AM40="","",VLOOKUP(AM40,'【記載例】シフト記号表（勤務時間帯）'!$C$6:$K$35,9,FALSE))</f>
        <v>8</v>
      </c>
      <c r="AN41" s="254" t="str">
        <f>IF(AN40="","",VLOOKUP(AN40,'【記載例】シフト記号表（勤務時間帯）'!$C$6:$K$35,9,FALSE))</f>
        <v/>
      </c>
      <c r="AO41" s="255" t="str">
        <f>IF(AO40="","",VLOOKUP(AO40,'【記載例】シフト記号表（勤務時間帯）'!$C$6:$K$35,9,FALSE))</f>
        <v/>
      </c>
      <c r="AP41" s="255" t="str">
        <f>IF(AP40="","",VLOOKUP(AP40,'【記載例】シフト記号表（勤務時間帯）'!$C$6:$K$35,9,FALSE))</f>
        <v/>
      </c>
      <c r="AQ41" s="255" t="str">
        <f>IF(AQ40="","",VLOOKUP(AQ40,'【記載例】シフト記号表（勤務時間帯）'!$C$6:$K$35,9,FALSE))</f>
        <v/>
      </c>
      <c r="AR41" s="255" t="str">
        <f>IF(AR40="","",VLOOKUP(AR40,'【記載例】シフト記号表（勤務時間帯）'!$C$6:$K$35,9,FALSE))</f>
        <v/>
      </c>
      <c r="AS41" s="255" t="str">
        <f>IF(AS40="","",VLOOKUP(AS40,'【記載例】シフト記号表（勤務時間帯）'!$C$6:$K$35,9,FALSE))</f>
        <v/>
      </c>
      <c r="AT41" s="256">
        <f>IF(AT40="","",VLOOKUP(AT40,'【記載例】シフト記号表（勤務時間帯）'!$C$6:$K$35,9,FALSE))</f>
        <v>8</v>
      </c>
      <c r="AU41" s="254" t="str">
        <f>IF(AU40="","",VLOOKUP(AU40,'【記載例】シフト記号表（勤務時間帯）'!$C$6:$K$35,9,FALSE))</f>
        <v/>
      </c>
      <c r="AV41" s="255" t="str">
        <f>IF(AV40="","",VLOOKUP(AV40,'【記載例】シフト記号表（勤務時間帯）'!$C$6:$K$35,9,FALSE))</f>
        <v/>
      </c>
      <c r="AW41" s="255" t="str">
        <f>IF(AW40="","",VLOOKUP(AW40,'【記載例】シフト記号表（勤務時間帯）'!$C$6:$K$35,9,FALSE))</f>
        <v/>
      </c>
      <c r="AX41" s="801">
        <f>IF($BB$3="４週",SUM(S41:AT41),IF($BB$3="暦月",SUM(S41:AW41),""))</f>
        <v>32</v>
      </c>
      <c r="AY41" s="802"/>
      <c r="AZ41" s="803">
        <f>IF($BB$3="４週",AX41/4,IF($BB$3="暦月",【記載例】勤務表!AX41/(【記載例】勤務表!$BB$8/7),""))</f>
        <v>8</v>
      </c>
      <c r="BA41" s="804"/>
      <c r="BB41" s="792"/>
      <c r="BC41" s="793"/>
      <c r="BD41" s="793"/>
      <c r="BE41" s="793"/>
      <c r="BF41" s="794"/>
    </row>
    <row r="42" spans="2:58" ht="20.25" customHeight="1" x14ac:dyDescent="0.2">
      <c r="B42" s="898"/>
      <c r="C42" s="840"/>
      <c r="D42" s="841"/>
      <c r="E42" s="842"/>
      <c r="F42" s="253" t="str">
        <f>C40</f>
        <v>介護職員</v>
      </c>
      <c r="G42" s="816"/>
      <c r="H42" s="746"/>
      <c r="I42" s="747"/>
      <c r="J42" s="747"/>
      <c r="K42" s="748"/>
      <c r="L42" s="821"/>
      <c r="M42" s="822"/>
      <c r="N42" s="822"/>
      <c r="O42" s="823"/>
      <c r="P42" s="805" t="s">
        <v>83</v>
      </c>
      <c r="Q42" s="806"/>
      <c r="R42" s="807"/>
      <c r="S42" s="258" t="str">
        <f>IF(S40="","",VLOOKUP(S40,'【記載例】シフト記号表（勤務時間帯）'!$C$6:$U$35,19,FALSE))</f>
        <v/>
      </c>
      <c r="T42" s="259" t="str">
        <f>IF(T40="","",VLOOKUP(T40,'【記載例】シフト記号表（勤務時間帯）'!$C$6:$U$35,19,FALSE))</f>
        <v/>
      </c>
      <c r="U42" s="259" t="str">
        <f>IF(U40="","",VLOOKUP(U40,'【記載例】シフト記号表（勤務時間帯）'!$C$6:$U$35,19,FALSE))</f>
        <v/>
      </c>
      <c r="V42" s="259" t="str">
        <f>IF(V40="","",VLOOKUP(V40,'【記載例】シフト記号表（勤務時間帯）'!$C$6:$U$35,19,FALSE))</f>
        <v/>
      </c>
      <c r="W42" s="259" t="str">
        <f>IF(W40="","",VLOOKUP(W40,'【記載例】シフト記号表（勤務時間帯）'!$C$6:$U$35,19,FALSE))</f>
        <v/>
      </c>
      <c r="X42" s="259" t="str">
        <f>IF(X40="","",VLOOKUP(X40,'【記載例】シフト記号表（勤務時間帯）'!$C$6:$U$35,19,FALSE))</f>
        <v/>
      </c>
      <c r="Y42" s="260">
        <f>IF(Y40="","",VLOOKUP(Y40,'【記載例】シフト記号表（勤務時間帯）'!$C$6:$U$35,19,FALSE))</f>
        <v>7</v>
      </c>
      <c r="Z42" s="258" t="str">
        <f>IF(Z40="","",VLOOKUP(Z40,'【記載例】シフト記号表（勤務時間帯）'!$C$6:$U$35,19,FALSE))</f>
        <v/>
      </c>
      <c r="AA42" s="259" t="str">
        <f>IF(AA40="","",VLOOKUP(AA40,'【記載例】シフト記号表（勤務時間帯）'!$C$6:$U$35,19,FALSE))</f>
        <v/>
      </c>
      <c r="AB42" s="259" t="str">
        <f>IF(AB40="","",VLOOKUP(AB40,'【記載例】シフト記号表（勤務時間帯）'!$C$6:$U$35,19,FALSE))</f>
        <v/>
      </c>
      <c r="AC42" s="259" t="str">
        <f>IF(AC40="","",VLOOKUP(AC40,'【記載例】シフト記号表（勤務時間帯）'!$C$6:$U$35,19,FALSE))</f>
        <v/>
      </c>
      <c r="AD42" s="259" t="str">
        <f>IF(AD40="","",VLOOKUP(AD40,'【記載例】シフト記号表（勤務時間帯）'!$C$6:$U$35,19,FALSE))</f>
        <v/>
      </c>
      <c r="AE42" s="259" t="str">
        <f>IF(AE40="","",VLOOKUP(AE40,'【記載例】シフト記号表（勤務時間帯）'!$C$6:$U$35,19,FALSE))</f>
        <v/>
      </c>
      <c r="AF42" s="260">
        <f>IF(AF40="","",VLOOKUP(AF40,'【記載例】シフト記号表（勤務時間帯）'!$C$6:$U$35,19,FALSE))</f>
        <v>7</v>
      </c>
      <c r="AG42" s="258" t="str">
        <f>IF(AG40="","",VLOOKUP(AG40,'【記載例】シフト記号表（勤務時間帯）'!$C$6:$U$35,19,FALSE))</f>
        <v/>
      </c>
      <c r="AH42" s="259" t="str">
        <f>IF(AH40="","",VLOOKUP(AH40,'【記載例】シフト記号表（勤務時間帯）'!$C$6:$U$35,19,FALSE))</f>
        <v/>
      </c>
      <c r="AI42" s="259" t="str">
        <f>IF(AI40="","",VLOOKUP(AI40,'【記載例】シフト記号表（勤務時間帯）'!$C$6:$U$35,19,FALSE))</f>
        <v/>
      </c>
      <c r="AJ42" s="259" t="str">
        <f>IF(AJ40="","",VLOOKUP(AJ40,'【記載例】シフト記号表（勤務時間帯）'!$C$6:$U$35,19,FALSE))</f>
        <v/>
      </c>
      <c r="AK42" s="259" t="str">
        <f>IF(AK40="","",VLOOKUP(AK40,'【記載例】シフト記号表（勤務時間帯）'!$C$6:$U$35,19,FALSE))</f>
        <v/>
      </c>
      <c r="AL42" s="259" t="str">
        <f>IF(AL40="","",VLOOKUP(AL40,'【記載例】シフト記号表（勤務時間帯）'!$C$6:$U$35,19,FALSE))</f>
        <v/>
      </c>
      <c r="AM42" s="260">
        <f>IF(AM40="","",VLOOKUP(AM40,'【記載例】シフト記号表（勤務時間帯）'!$C$6:$U$35,19,FALSE))</f>
        <v>7</v>
      </c>
      <c r="AN42" s="258" t="str">
        <f>IF(AN40="","",VLOOKUP(AN40,'【記載例】シフト記号表（勤務時間帯）'!$C$6:$U$35,19,FALSE))</f>
        <v/>
      </c>
      <c r="AO42" s="259" t="str">
        <f>IF(AO40="","",VLOOKUP(AO40,'【記載例】シフト記号表（勤務時間帯）'!$C$6:$U$35,19,FALSE))</f>
        <v/>
      </c>
      <c r="AP42" s="259" t="str">
        <f>IF(AP40="","",VLOOKUP(AP40,'【記載例】シフト記号表（勤務時間帯）'!$C$6:$U$35,19,FALSE))</f>
        <v/>
      </c>
      <c r="AQ42" s="259" t="str">
        <f>IF(AQ40="","",VLOOKUP(AQ40,'【記載例】シフト記号表（勤務時間帯）'!$C$6:$U$35,19,FALSE))</f>
        <v/>
      </c>
      <c r="AR42" s="259" t="str">
        <f>IF(AR40="","",VLOOKUP(AR40,'【記載例】シフト記号表（勤務時間帯）'!$C$6:$U$35,19,FALSE))</f>
        <v/>
      </c>
      <c r="AS42" s="259" t="str">
        <f>IF(AS40="","",VLOOKUP(AS40,'【記載例】シフト記号表（勤務時間帯）'!$C$6:$U$35,19,FALSE))</f>
        <v/>
      </c>
      <c r="AT42" s="260">
        <f>IF(AT40="","",VLOOKUP(AT40,'【記載例】シフト記号表（勤務時間帯）'!$C$6:$U$35,19,FALSE))</f>
        <v>7</v>
      </c>
      <c r="AU42" s="258" t="str">
        <f>IF(AU40="","",VLOOKUP(AU40,'【記載例】シフト記号表（勤務時間帯）'!$C$6:$U$35,19,FALSE))</f>
        <v/>
      </c>
      <c r="AV42" s="259" t="str">
        <f>IF(AV40="","",VLOOKUP(AV40,'【記載例】シフト記号表（勤務時間帯）'!$C$6:$U$35,19,FALSE))</f>
        <v/>
      </c>
      <c r="AW42" s="259" t="str">
        <f>IF(AW40="","",VLOOKUP(AW40,'【記載例】シフト記号表（勤務時間帯）'!$C$6:$U$35,19,FALSE))</f>
        <v/>
      </c>
      <c r="AX42" s="808">
        <f>IF($BB$3="４週",SUM(S42:AT42),IF($BB$3="暦月",SUM(S42:AW42),""))</f>
        <v>28</v>
      </c>
      <c r="AY42" s="809"/>
      <c r="AZ42" s="810">
        <f>IF($BB$3="４週",AX42/4,IF($BB$3="暦月",【記載例】勤務表!AX42/(【記載例】勤務表!$BB$8/7),""))</f>
        <v>7</v>
      </c>
      <c r="BA42" s="811"/>
      <c r="BB42" s="795"/>
      <c r="BC42" s="796"/>
      <c r="BD42" s="796"/>
      <c r="BE42" s="796"/>
      <c r="BF42" s="797"/>
    </row>
    <row r="43" spans="2:58" ht="20.25" customHeight="1" x14ac:dyDescent="0.2">
      <c r="B43" s="898">
        <f>B40+1</f>
        <v>8</v>
      </c>
      <c r="C43" s="834" t="s">
        <v>92</v>
      </c>
      <c r="D43" s="835"/>
      <c r="E43" s="836"/>
      <c r="F43" s="261"/>
      <c r="G43" s="815" t="s">
        <v>149</v>
      </c>
      <c r="H43" s="817" t="s">
        <v>166</v>
      </c>
      <c r="I43" s="747"/>
      <c r="J43" s="747"/>
      <c r="K43" s="748"/>
      <c r="L43" s="818" t="s">
        <v>167</v>
      </c>
      <c r="M43" s="819"/>
      <c r="N43" s="819"/>
      <c r="O43" s="820"/>
      <c r="P43" s="824" t="s">
        <v>81</v>
      </c>
      <c r="Q43" s="825"/>
      <c r="R43" s="826"/>
      <c r="S43" s="250" t="s">
        <v>108</v>
      </c>
      <c r="T43" s="251"/>
      <c r="U43" s="251" t="s">
        <v>108</v>
      </c>
      <c r="V43" s="251" t="s">
        <v>108</v>
      </c>
      <c r="W43" s="251" t="s">
        <v>108</v>
      </c>
      <c r="X43" s="251"/>
      <c r="Y43" s="252" t="s">
        <v>108</v>
      </c>
      <c r="Z43" s="250" t="s">
        <v>108</v>
      </c>
      <c r="AA43" s="251"/>
      <c r="AB43" s="251" t="s">
        <v>108</v>
      </c>
      <c r="AC43" s="251" t="s">
        <v>108</v>
      </c>
      <c r="AD43" s="251" t="s">
        <v>108</v>
      </c>
      <c r="AE43" s="251"/>
      <c r="AF43" s="252" t="s">
        <v>108</v>
      </c>
      <c r="AG43" s="250" t="s">
        <v>108</v>
      </c>
      <c r="AH43" s="251"/>
      <c r="AI43" s="251" t="s">
        <v>108</v>
      </c>
      <c r="AJ43" s="251" t="s">
        <v>108</v>
      </c>
      <c r="AK43" s="251" t="s">
        <v>108</v>
      </c>
      <c r="AL43" s="251"/>
      <c r="AM43" s="252" t="s">
        <v>108</v>
      </c>
      <c r="AN43" s="250" t="s">
        <v>108</v>
      </c>
      <c r="AO43" s="251"/>
      <c r="AP43" s="251" t="s">
        <v>108</v>
      </c>
      <c r="AQ43" s="251" t="s">
        <v>108</v>
      </c>
      <c r="AR43" s="251" t="s">
        <v>108</v>
      </c>
      <c r="AS43" s="251"/>
      <c r="AT43" s="252" t="s">
        <v>108</v>
      </c>
      <c r="AU43" s="250"/>
      <c r="AV43" s="251"/>
      <c r="AW43" s="251"/>
      <c r="AX43" s="827"/>
      <c r="AY43" s="828"/>
      <c r="AZ43" s="829"/>
      <c r="BA43" s="830"/>
      <c r="BB43" s="831"/>
      <c r="BC43" s="832"/>
      <c r="BD43" s="832"/>
      <c r="BE43" s="832"/>
      <c r="BF43" s="833"/>
    </row>
    <row r="44" spans="2:58" ht="20.25" customHeight="1" x14ac:dyDescent="0.2">
      <c r="B44" s="898"/>
      <c r="C44" s="837"/>
      <c r="D44" s="838"/>
      <c r="E44" s="839"/>
      <c r="F44" s="253"/>
      <c r="G44" s="742"/>
      <c r="H44" s="746"/>
      <c r="I44" s="747"/>
      <c r="J44" s="747"/>
      <c r="K44" s="748"/>
      <c r="L44" s="752"/>
      <c r="M44" s="753"/>
      <c r="N44" s="753"/>
      <c r="O44" s="754"/>
      <c r="P44" s="798" t="s">
        <v>82</v>
      </c>
      <c r="Q44" s="799"/>
      <c r="R44" s="800"/>
      <c r="S44" s="254">
        <f>IF(S43="","",VLOOKUP(S43,'【記載例】シフト記号表（勤務時間帯）'!$C$6:$K$35,9,FALSE))</f>
        <v>8</v>
      </c>
      <c r="T44" s="255" t="str">
        <f>IF(T43="","",VLOOKUP(T43,'【記載例】シフト記号表（勤務時間帯）'!$C$6:$K$35,9,FALSE))</f>
        <v/>
      </c>
      <c r="U44" s="255">
        <f>IF(U43="","",VLOOKUP(U43,'【記載例】シフト記号表（勤務時間帯）'!$C$6:$K$35,9,FALSE))</f>
        <v>8</v>
      </c>
      <c r="V44" s="255">
        <f>IF(V43="","",VLOOKUP(V43,'【記載例】シフト記号表（勤務時間帯）'!$C$6:$K$35,9,FALSE))</f>
        <v>8</v>
      </c>
      <c r="W44" s="255">
        <f>IF(W43="","",VLOOKUP(W43,'【記載例】シフト記号表（勤務時間帯）'!$C$6:$K$35,9,FALSE))</f>
        <v>8</v>
      </c>
      <c r="X44" s="255" t="str">
        <f>IF(X43="","",VLOOKUP(X43,'【記載例】シフト記号表（勤務時間帯）'!$C$6:$K$35,9,FALSE))</f>
        <v/>
      </c>
      <c r="Y44" s="256">
        <f>IF(Y43="","",VLOOKUP(Y43,'【記載例】シフト記号表（勤務時間帯）'!$C$6:$K$35,9,FALSE))</f>
        <v>8</v>
      </c>
      <c r="Z44" s="254">
        <f>IF(Z43="","",VLOOKUP(Z43,'【記載例】シフト記号表（勤務時間帯）'!$C$6:$K$35,9,FALSE))</f>
        <v>8</v>
      </c>
      <c r="AA44" s="255" t="str">
        <f>IF(AA43="","",VLOOKUP(AA43,'【記載例】シフト記号表（勤務時間帯）'!$C$6:$K$35,9,FALSE))</f>
        <v/>
      </c>
      <c r="AB44" s="255">
        <f>IF(AB43="","",VLOOKUP(AB43,'【記載例】シフト記号表（勤務時間帯）'!$C$6:$K$35,9,FALSE))</f>
        <v>8</v>
      </c>
      <c r="AC44" s="255">
        <f>IF(AC43="","",VLOOKUP(AC43,'【記載例】シフト記号表（勤務時間帯）'!$C$6:$K$35,9,FALSE))</f>
        <v>8</v>
      </c>
      <c r="AD44" s="255">
        <f>IF(AD43="","",VLOOKUP(AD43,'【記載例】シフト記号表（勤務時間帯）'!$C$6:$K$35,9,FALSE))</f>
        <v>8</v>
      </c>
      <c r="AE44" s="255" t="str">
        <f>IF(AE43="","",VLOOKUP(AE43,'【記載例】シフト記号表（勤務時間帯）'!$C$6:$K$35,9,FALSE))</f>
        <v/>
      </c>
      <c r="AF44" s="256">
        <f>IF(AF43="","",VLOOKUP(AF43,'【記載例】シフト記号表（勤務時間帯）'!$C$6:$K$35,9,FALSE))</f>
        <v>8</v>
      </c>
      <c r="AG44" s="254">
        <f>IF(AG43="","",VLOOKUP(AG43,'【記載例】シフト記号表（勤務時間帯）'!$C$6:$K$35,9,FALSE))</f>
        <v>8</v>
      </c>
      <c r="AH44" s="255" t="str">
        <f>IF(AH43="","",VLOOKUP(AH43,'【記載例】シフト記号表（勤務時間帯）'!$C$6:$K$35,9,FALSE))</f>
        <v/>
      </c>
      <c r="AI44" s="255">
        <f>IF(AI43="","",VLOOKUP(AI43,'【記載例】シフト記号表（勤務時間帯）'!$C$6:$K$35,9,FALSE))</f>
        <v>8</v>
      </c>
      <c r="AJ44" s="255">
        <f>IF(AJ43="","",VLOOKUP(AJ43,'【記載例】シフト記号表（勤務時間帯）'!$C$6:$K$35,9,FALSE))</f>
        <v>8</v>
      </c>
      <c r="AK44" s="255">
        <f>IF(AK43="","",VLOOKUP(AK43,'【記載例】シフト記号表（勤務時間帯）'!$C$6:$K$35,9,FALSE))</f>
        <v>8</v>
      </c>
      <c r="AL44" s="255" t="str">
        <f>IF(AL43="","",VLOOKUP(AL43,'【記載例】シフト記号表（勤務時間帯）'!$C$6:$K$35,9,FALSE))</f>
        <v/>
      </c>
      <c r="AM44" s="256">
        <f>IF(AM43="","",VLOOKUP(AM43,'【記載例】シフト記号表（勤務時間帯）'!$C$6:$K$35,9,FALSE))</f>
        <v>8</v>
      </c>
      <c r="AN44" s="254">
        <f>IF(AN43="","",VLOOKUP(AN43,'【記載例】シフト記号表（勤務時間帯）'!$C$6:$K$35,9,FALSE))</f>
        <v>8</v>
      </c>
      <c r="AO44" s="255" t="str">
        <f>IF(AO43="","",VLOOKUP(AO43,'【記載例】シフト記号表（勤務時間帯）'!$C$6:$K$35,9,FALSE))</f>
        <v/>
      </c>
      <c r="AP44" s="255">
        <f>IF(AP43="","",VLOOKUP(AP43,'【記載例】シフト記号表（勤務時間帯）'!$C$6:$K$35,9,FALSE))</f>
        <v>8</v>
      </c>
      <c r="AQ44" s="255">
        <f>IF(AQ43="","",VLOOKUP(AQ43,'【記載例】シフト記号表（勤務時間帯）'!$C$6:$K$35,9,FALSE))</f>
        <v>8</v>
      </c>
      <c r="AR44" s="255">
        <f>IF(AR43="","",VLOOKUP(AR43,'【記載例】シフト記号表（勤務時間帯）'!$C$6:$K$35,9,FALSE))</f>
        <v>8</v>
      </c>
      <c r="AS44" s="255" t="str">
        <f>IF(AS43="","",VLOOKUP(AS43,'【記載例】シフト記号表（勤務時間帯）'!$C$6:$K$35,9,FALSE))</f>
        <v/>
      </c>
      <c r="AT44" s="256">
        <f>IF(AT43="","",VLOOKUP(AT43,'【記載例】シフト記号表（勤務時間帯）'!$C$6:$K$35,9,FALSE))</f>
        <v>8</v>
      </c>
      <c r="AU44" s="254" t="str">
        <f>IF(AU43="","",VLOOKUP(AU43,'【記載例】シフト記号表（勤務時間帯）'!$C$6:$K$35,9,FALSE))</f>
        <v/>
      </c>
      <c r="AV44" s="255" t="str">
        <f>IF(AV43="","",VLOOKUP(AV43,'【記載例】シフト記号表（勤務時間帯）'!$C$6:$K$35,9,FALSE))</f>
        <v/>
      </c>
      <c r="AW44" s="255" t="str">
        <f>IF(AW43="","",VLOOKUP(AW43,'【記載例】シフト記号表（勤務時間帯）'!$C$6:$K$35,9,FALSE))</f>
        <v/>
      </c>
      <c r="AX44" s="801">
        <f>IF($BB$3="４週",SUM(S44:AT44),IF($BB$3="暦月",SUM(S44:AW44),""))</f>
        <v>160</v>
      </c>
      <c r="AY44" s="802"/>
      <c r="AZ44" s="803">
        <f>IF($BB$3="４週",AX44/4,IF($BB$3="暦月",【記載例】勤務表!AX44/(【記載例】勤務表!$BB$8/7),""))</f>
        <v>40</v>
      </c>
      <c r="BA44" s="804"/>
      <c r="BB44" s="792"/>
      <c r="BC44" s="793"/>
      <c r="BD44" s="793"/>
      <c r="BE44" s="793"/>
      <c r="BF44" s="794"/>
    </row>
    <row r="45" spans="2:58" ht="20.25" customHeight="1" x14ac:dyDescent="0.2">
      <c r="B45" s="898"/>
      <c r="C45" s="840"/>
      <c r="D45" s="841"/>
      <c r="E45" s="842"/>
      <c r="F45" s="253" t="str">
        <f>C43</f>
        <v>介護職員</v>
      </c>
      <c r="G45" s="816"/>
      <c r="H45" s="746"/>
      <c r="I45" s="747"/>
      <c r="J45" s="747"/>
      <c r="K45" s="748"/>
      <c r="L45" s="821"/>
      <c r="M45" s="822"/>
      <c r="N45" s="822"/>
      <c r="O45" s="823"/>
      <c r="P45" s="805" t="s">
        <v>83</v>
      </c>
      <c r="Q45" s="806"/>
      <c r="R45" s="807"/>
      <c r="S45" s="258">
        <f>IF(S43="","",VLOOKUP(S43,'【記載例】シフト記号表（勤務時間帯）'!$C$6:$U$35,19,FALSE))</f>
        <v>7</v>
      </c>
      <c r="T45" s="259" t="str">
        <f>IF(T43="","",VLOOKUP(T43,'【記載例】シフト記号表（勤務時間帯）'!$C$6:$U$35,19,FALSE))</f>
        <v/>
      </c>
      <c r="U45" s="259">
        <f>IF(U43="","",VLOOKUP(U43,'【記載例】シフト記号表（勤務時間帯）'!$C$6:$U$35,19,FALSE))</f>
        <v>7</v>
      </c>
      <c r="V45" s="259">
        <f>IF(V43="","",VLOOKUP(V43,'【記載例】シフト記号表（勤務時間帯）'!$C$6:$U$35,19,FALSE))</f>
        <v>7</v>
      </c>
      <c r="W45" s="259">
        <f>IF(W43="","",VLOOKUP(W43,'【記載例】シフト記号表（勤務時間帯）'!$C$6:$U$35,19,FALSE))</f>
        <v>7</v>
      </c>
      <c r="X45" s="259" t="str">
        <f>IF(X43="","",VLOOKUP(X43,'【記載例】シフト記号表（勤務時間帯）'!$C$6:$U$35,19,FALSE))</f>
        <v/>
      </c>
      <c r="Y45" s="260">
        <f>IF(Y43="","",VLOOKUP(Y43,'【記載例】シフト記号表（勤務時間帯）'!$C$6:$U$35,19,FALSE))</f>
        <v>7</v>
      </c>
      <c r="Z45" s="258">
        <f>IF(Z43="","",VLOOKUP(Z43,'【記載例】シフト記号表（勤務時間帯）'!$C$6:$U$35,19,FALSE))</f>
        <v>7</v>
      </c>
      <c r="AA45" s="259" t="str">
        <f>IF(AA43="","",VLOOKUP(AA43,'【記載例】シフト記号表（勤務時間帯）'!$C$6:$U$35,19,FALSE))</f>
        <v/>
      </c>
      <c r="AB45" s="259">
        <f>IF(AB43="","",VLOOKUP(AB43,'【記載例】シフト記号表（勤務時間帯）'!$C$6:$U$35,19,FALSE))</f>
        <v>7</v>
      </c>
      <c r="AC45" s="259">
        <f>IF(AC43="","",VLOOKUP(AC43,'【記載例】シフト記号表（勤務時間帯）'!$C$6:$U$35,19,FALSE))</f>
        <v>7</v>
      </c>
      <c r="AD45" s="259">
        <f>IF(AD43="","",VLOOKUP(AD43,'【記載例】シフト記号表（勤務時間帯）'!$C$6:$U$35,19,FALSE))</f>
        <v>7</v>
      </c>
      <c r="AE45" s="259" t="str">
        <f>IF(AE43="","",VLOOKUP(AE43,'【記載例】シフト記号表（勤務時間帯）'!$C$6:$U$35,19,FALSE))</f>
        <v/>
      </c>
      <c r="AF45" s="260">
        <f>IF(AF43="","",VLOOKUP(AF43,'【記載例】シフト記号表（勤務時間帯）'!$C$6:$U$35,19,FALSE))</f>
        <v>7</v>
      </c>
      <c r="AG45" s="258">
        <f>IF(AG43="","",VLOOKUP(AG43,'【記載例】シフト記号表（勤務時間帯）'!$C$6:$U$35,19,FALSE))</f>
        <v>7</v>
      </c>
      <c r="AH45" s="259" t="str">
        <f>IF(AH43="","",VLOOKUP(AH43,'【記載例】シフト記号表（勤務時間帯）'!$C$6:$U$35,19,FALSE))</f>
        <v/>
      </c>
      <c r="AI45" s="259">
        <f>IF(AI43="","",VLOOKUP(AI43,'【記載例】シフト記号表（勤務時間帯）'!$C$6:$U$35,19,FALSE))</f>
        <v>7</v>
      </c>
      <c r="AJ45" s="259">
        <f>IF(AJ43="","",VLOOKUP(AJ43,'【記載例】シフト記号表（勤務時間帯）'!$C$6:$U$35,19,FALSE))</f>
        <v>7</v>
      </c>
      <c r="AK45" s="259">
        <f>IF(AK43="","",VLOOKUP(AK43,'【記載例】シフト記号表（勤務時間帯）'!$C$6:$U$35,19,FALSE))</f>
        <v>7</v>
      </c>
      <c r="AL45" s="259" t="str">
        <f>IF(AL43="","",VLOOKUP(AL43,'【記載例】シフト記号表（勤務時間帯）'!$C$6:$U$35,19,FALSE))</f>
        <v/>
      </c>
      <c r="AM45" s="260">
        <f>IF(AM43="","",VLOOKUP(AM43,'【記載例】シフト記号表（勤務時間帯）'!$C$6:$U$35,19,FALSE))</f>
        <v>7</v>
      </c>
      <c r="AN45" s="258">
        <f>IF(AN43="","",VLOOKUP(AN43,'【記載例】シフト記号表（勤務時間帯）'!$C$6:$U$35,19,FALSE))</f>
        <v>7</v>
      </c>
      <c r="AO45" s="259" t="str">
        <f>IF(AO43="","",VLOOKUP(AO43,'【記載例】シフト記号表（勤務時間帯）'!$C$6:$U$35,19,FALSE))</f>
        <v/>
      </c>
      <c r="AP45" s="259">
        <f>IF(AP43="","",VLOOKUP(AP43,'【記載例】シフト記号表（勤務時間帯）'!$C$6:$U$35,19,FALSE))</f>
        <v>7</v>
      </c>
      <c r="AQ45" s="259">
        <f>IF(AQ43="","",VLOOKUP(AQ43,'【記載例】シフト記号表（勤務時間帯）'!$C$6:$U$35,19,FALSE))</f>
        <v>7</v>
      </c>
      <c r="AR45" s="259">
        <f>IF(AR43="","",VLOOKUP(AR43,'【記載例】シフト記号表（勤務時間帯）'!$C$6:$U$35,19,FALSE))</f>
        <v>7</v>
      </c>
      <c r="AS45" s="259" t="str">
        <f>IF(AS43="","",VLOOKUP(AS43,'【記載例】シフト記号表（勤務時間帯）'!$C$6:$U$35,19,FALSE))</f>
        <v/>
      </c>
      <c r="AT45" s="260">
        <f>IF(AT43="","",VLOOKUP(AT43,'【記載例】シフト記号表（勤務時間帯）'!$C$6:$U$35,19,FALSE))</f>
        <v>7</v>
      </c>
      <c r="AU45" s="258" t="str">
        <f>IF(AU43="","",VLOOKUP(AU43,'【記載例】シフト記号表（勤務時間帯）'!$C$6:$U$35,19,FALSE))</f>
        <v/>
      </c>
      <c r="AV45" s="259" t="str">
        <f>IF(AV43="","",VLOOKUP(AV43,'【記載例】シフト記号表（勤務時間帯）'!$C$6:$U$35,19,FALSE))</f>
        <v/>
      </c>
      <c r="AW45" s="259" t="str">
        <f>IF(AW43="","",VLOOKUP(AW43,'【記載例】シフト記号表（勤務時間帯）'!$C$6:$U$35,19,FALSE))</f>
        <v/>
      </c>
      <c r="AX45" s="808">
        <f>IF($BB$3="４週",SUM(S45:AT45),IF($BB$3="暦月",SUM(S45:AW45),""))</f>
        <v>140</v>
      </c>
      <c r="AY45" s="809"/>
      <c r="AZ45" s="810">
        <f>IF($BB$3="４週",AX45/4,IF($BB$3="暦月",【記載例】勤務表!AX45/(【記載例】勤務表!$BB$8/7),""))</f>
        <v>35</v>
      </c>
      <c r="BA45" s="811"/>
      <c r="BB45" s="795"/>
      <c r="BC45" s="796"/>
      <c r="BD45" s="796"/>
      <c r="BE45" s="796"/>
      <c r="BF45" s="797"/>
    </row>
    <row r="46" spans="2:58" ht="20.25" customHeight="1" x14ac:dyDescent="0.2">
      <c r="B46" s="898">
        <f>B43+1</f>
        <v>9</v>
      </c>
      <c r="C46" s="834" t="s">
        <v>92</v>
      </c>
      <c r="D46" s="835"/>
      <c r="E46" s="836"/>
      <c r="F46" s="261"/>
      <c r="G46" s="815" t="s">
        <v>149</v>
      </c>
      <c r="H46" s="817" t="s">
        <v>150</v>
      </c>
      <c r="I46" s="747"/>
      <c r="J46" s="747"/>
      <c r="K46" s="748"/>
      <c r="L46" s="818" t="s">
        <v>168</v>
      </c>
      <c r="M46" s="819"/>
      <c r="N46" s="819"/>
      <c r="O46" s="820"/>
      <c r="P46" s="824" t="s">
        <v>81</v>
      </c>
      <c r="Q46" s="825"/>
      <c r="R46" s="826"/>
      <c r="S46" s="250" t="s">
        <v>108</v>
      </c>
      <c r="T46" s="251" t="s">
        <v>108</v>
      </c>
      <c r="U46" s="251"/>
      <c r="V46" s="251" t="s">
        <v>108</v>
      </c>
      <c r="W46" s="251" t="s">
        <v>108</v>
      </c>
      <c r="X46" s="251" t="s">
        <v>108</v>
      </c>
      <c r="Y46" s="252"/>
      <c r="Z46" s="250" t="s">
        <v>108</v>
      </c>
      <c r="AA46" s="251" t="s">
        <v>108</v>
      </c>
      <c r="AB46" s="251"/>
      <c r="AC46" s="251" t="s">
        <v>108</v>
      </c>
      <c r="AD46" s="251" t="s">
        <v>108</v>
      </c>
      <c r="AE46" s="251" t="s">
        <v>108</v>
      </c>
      <c r="AF46" s="252"/>
      <c r="AG46" s="250" t="s">
        <v>108</v>
      </c>
      <c r="AH46" s="251" t="s">
        <v>108</v>
      </c>
      <c r="AI46" s="251"/>
      <c r="AJ46" s="251" t="s">
        <v>108</v>
      </c>
      <c r="AK46" s="251" t="s">
        <v>108</v>
      </c>
      <c r="AL46" s="251" t="s">
        <v>108</v>
      </c>
      <c r="AM46" s="252"/>
      <c r="AN46" s="250" t="s">
        <v>108</v>
      </c>
      <c r="AO46" s="251" t="s">
        <v>108</v>
      </c>
      <c r="AP46" s="251"/>
      <c r="AQ46" s="251" t="s">
        <v>108</v>
      </c>
      <c r="AR46" s="251" t="s">
        <v>108</v>
      </c>
      <c r="AS46" s="251" t="s">
        <v>108</v>
      </c>
      <c r="AT46" s="252"/>
      <c r="AU46" s="250"/>
      <c r="AV46" s="251"/>
      <c r="AW46" s="251"/>
      <c r="AX46" s="827"/>
      <c r="AY46" s="828"/>
      <c r="AZ46" s="829"/>
      <c r="BA46" s="830"/>
      <c r="BB46" s="831"/>
      <c r="BC46" s="832"/>
      <c r="BD46" s="832"/>
      <c r="BE46" s="832"/>
      <c r="BF46" s="833"/>
    </row>
    <row r="47" spans="2:58" ht="20.25" customHeight="1" x14ac:dyDescent="0.2">
      <c r="B47" s="898"/>
      <c r="C47" s="837"/>
      <c r="D47" s="838"/>
      <c r="E47" s="839"/>
      <c r="F47" s="253"/>
      <c r="G47" s="742"/>
      <c r="H47" s="746"/>
      <c r="I47" s="747"/>
      <c r="J47" s="747"/>
      <c r="K47" s="748"/>
      <c r="L47" s="752"/>
      <c r="M47" s="753"/>
      <c r="N47" s="753"/>
      <c r="O47" s="754"/>
      <c r="P47" s="798" t="s">
        <v>82</v>
      </c>
      <c r="Q47" s="799"/>
      <c r="R47" s="800"/>
      <c r="S47" s="254">
        <f>IF(S46="","",VLOOKUP(S46,'【記載例】シフト記号表（勤務時間帯）'!$C$6:$K$35,9,FALSE))</f>
        <v>8</v>
      </c>
      <c r="T47" s="255">
        <f>IF(T46="","",VLOOKUP(T46,'【記載例】シフト記号表（勤務時間帯）'!$C$6:$K$35,9,FALSE))</f>
        <v>8</v>
      </c>
      <c r="U47" s="255" t="str">
        <f>IF(U46="","",VLOOKUP(U46,'【記載例】シフト記号表（勤務時間帯）'!$C$6:$K$35,9,FALSE))</f>
        <v/>
      </c>
      <c r="V47" s="255">
        <f>IF(V46="","",VLOOKUP(V46,'【記載例】シフト記号表（勤務時間帯）'!$C$6:$K$35,9,FALSE))</f>
        <v>8</v>
      </c>
      <c r="W47" s="255">
        <f>IF(W46="","",VLOOKUP(W46,'【記載例】シフト記号表（勤務時間帯）'!$C$6:$K$35,9,FALSE))</f>
        <v>8</v>
      </c>
      <c r="X47" s="255">
        <f>IF(X46="","",VLOOKUP(X46,'【記載例】シフト記号表（勤務時間帯）'!$C$6:$K$35,9,FALSE))</f>
        <v>8</v>
      </c>
      <c r="Y47" s="256" t="str">
        <f>IF(Y46="","",VLOOKUP(Y46,'【記載例】シフト記号表（勤務時間帯）'!$C$6:$K$35,9,FALSE))</f>
        <v/>
      </c>
      <c r="Z47" s="254">
        <f>IF(Z46="","",VLOOKUP(Z46,'【記載例】シフト記号表（勤務時間帯）'!$C$6:$K$35,9,FALSE))</f>
        <v>8</v>
      </c>
      <c r="AA47" s="255">
        <f>IF(AA46="","",VLOOKUP(AA46,'【記載例】シフト記号表（勤務時間帯）'!$C$6:$K$35,9,FALSE))</f>
        <v>8</v>
      </c>
      <c r="AB47" s="255" t="str">
        <f>IF(AB46="","",VLOOKUP(AB46,'【記載例】シフト記号表（勤務時間帯）'!$C$6:$K$35,9,FALSE))</f>
        <v/>
      </c>
      <c r="AC47" s="255">
        <f>IF(AC46="","",VLOOKUP(AC46,'【記載例】シフト記号表（勤務時間帯）'!$C$6:$K$35,9,FALSE))</f>
        <v>8</v>
      </c>
      <c r="AD47" s="255">
        <f>IF(AD46="","",VLOOKUP(AD46,'【記載例】シフト記号表（勤務時間帯）'!$C$6:$K$35,9,FALSE))</f>
        <v>8</v>
      </c>
      <c r="AE47" s="255">
        <f>IF(AE46="","",VLOOKUP(AE46,'【記載例】シフト記号表（勤務時間帯）'!$C$6:$K$35,9,FALSE))</f>
        <v>8</v>
      </c>
      <c r="AF47" s="256" t="str">
        <f>IF(AF46="","",VLOOKUP(AF46,'【記載例】シフト記号表（勤務時間帯）'!$C$6:$K$35,9,FALSE))</f>
        <v/>
      </c>
      <c r="AG47" s="254">
        <f>IF(AG46="","",VLOOKUP(AG46,'【記載例】シフト記号表（勤務時間帯）'!$C$6:$K$35,9,FALSE))</f>
        <v>8</v>
      </c>
      <c r="AH47" s="255">
        <f>IF(AH46="","",VLOOKUP(AH46,'【記載例】シフト記号表（勤務時間帯）'!$C$6:$K$35,9,FALSE))</f>
        <v>8</v>
      </c>
      <c r="AI47" s="255" t="str">
        <f>IF(AI46="","",VLOOKUP(AI46,'【記載例】シフト記号表（勤務時間帯）'!$C$6:$K$35,9,FALSE))</f>
        <v/>
      </c>
      <c r="AJ47" s="255">
        <f>IF(AJ46="","",VLOOKUP(AJ46,'【記載例】シフト記号表（勤務時間帯）'!$C$6:$K$35,9,FALSE))</f>
        <v>8</v>
      </c>
      <c r="AK47" s="255">
        <f>IF(AK46="","",VLOOKUP(AK46,'【記載例】シフト記号表（勤務時間帯）'!$C$6:$K$35,9,FALSE))</f>
        <v>8</v>
      </c>
      <c r="AL47" s="255">
        <f>IF(AL46="","",VLOOKUP(AL46,'【記載例】シフト記号表（勤務時間帯）'!$C$6:$K$35,9,FALSE))</f>
        <v>8</v>
      </c>
      <c r="AM47" s="256" t="str">
        <f>IF(AM46="","",VLOOKUP(AM46,'【記載例】シフト記号表（勤務時間帯）'!$C$6:$K$35,9,FALSE))</f>
        <v/>
      </c>
      <c r="AN47" s="254">
        <f>IF(AN46="","",VLOOKUP(AN46,'【記載例】シフト記号表（勤務時間帯）'!$C$6:$K$35,9,FALSE))</f>
        <v>8</v>
      </c>
      <c r="AO47" s="255">
        <f>IF(AO46="","",VLOOKUP(AO46,'【記載例】シフト記号表（勤務時間帯）'!$C$6:$K$35,9,FALSE))</f>
        <v>8</v>
      </c>
      <c r="AP47" s="255" t="str">
        <f>IF(AP46="","",VLOOKUP(AP46,'【記載例】シフト記号表（勤務時間帯）'!$C$6:$K$35,9,FALSE))</f>
        <v/>
      </c>
      <c r="AQ47" s="255">
        <f>IF(AQ46="","",VLOOKUP(AQ46,'【記載例】シフト記号表（勤務時間帯）'!$C$6:$K$35,9,FALSE))</f>
        <v>8</v>
      </c>
      <c r="AR47" s="255">
        <f>IF(AR46="","",VLOOKUP(AR46,'【記載例】シフト記号表（勤務時間帯）'!$C$6:$K$35,9,FALSE))</f>
        <v>8</v>
      </c>
      <c r="AS47" s="255">
        <f>IF(AS46="","",VLOOKUP(AS46,'【記載例】シフト記号表（勤務時間帯）'!$C$6:$K$35,9,FALSE))</f>
        <v>8</v>
      </c>
      <c r="AT47" s="256" t="str">
        <f>IF(AT46="","",VLOOKUP(AT46,'【記載例】シフト記号表（勤務時間帯）'!$C$6:$K$35,9,FALSE))</f>
        <v/>
      </c>
      <c r="AU47" s="254" t="str">
        <f>IF(AU46="","",VLOOKUP(AU46,'【記載例】シフト記号表（勤務時間帯）'!$C$6:$K$35,9,FALSE))</f>
        <v/>
      </c>
      <c r="AV47" s="255" t="str">
        <f>IF(AV46="","",VLOOKUP(AV46,'【記載例】シフト記号表（勤務時間帯）'!$C$6:$K$35,9,FALSE))</f>
        <v/>
      </c>
      <c r="AW47" s="255" t="str">
        <f>IF(AW46="","",VLOOKUP(AW46,'【記載例】シフト記号表（勤務時間帯）'!$C$6:$K$35,9,FALSE))</f>
        <v/>
      </c>
      <c r="AX47" s="801">
        <f>IF($BB$3="４週",SUM(S47:AT47),IF($BB$3="暦月",SUM(S47:AW47),""))</f>
        <v>160</v>
      </c>
      <c r="AY47" s="802"/>
      <c r="AZ47" s="803">
        <f>IF($BB$3="４週",AX47/4,IF($BB$3="暦月",【記載例】勤務表!AX47/(【記載例】勤務表!$BB$8/7),""))</f>
        <v>40</v>
      </c>
      <c r="BA47" s="804"/>
      <c r="BB47" s="792"/>
      <c r="BC47" s="793"/>
      <c r="BD47" s="793"/>
      <c r="BE47" s="793"/>
      <c r="BF47" s="794"/>
    </row>
    <row r="48" spans="2:58" ht="20.25" customHeight="1" x14ac:dyDescent="0.2">
      <c r="B48" s="898"/>
      <c r="C48" s="840"/>
      <c r="D48" s="841"/>
      <c r="E48" s="842"/>
      <c r="F48" s="253" t="str">
        <f>C46</f>
        <v>介護職員</v>
      </c>
      <c r="G48" s="816"/>
      <c r="H48" s="746"/>
      <c r="I48" s="747"/>
      <c r="J48" s="747"/>
      <c r="K48" s="748"/>
      <c r="L48" s="821"/>
      <c r="M48" s="822"/>
      <c r="N48" s="822"/>
      <c r="O48" s="823"/>
      <c r="P48" s="805" t="s">
        <v>83</v>
      </c>
      <c r="Q48" s="806"/>
      <c r="R48" s="807"/>
      <c r="S48" s="258">
        <f>IF(S46="","",VLOOKUP(S46,'【記載例】シフト記号表（勤務時間帯）'!$C$6:$U$35,19,FALSE))</f>
        <v>7</v>
      </c>
      <c r="T48" s="259">
        <f>IF(T46="","",VLOOKUP(T46,'【記載例】シフト記号表（勤務時間帯）'!$C$6:$U$35,19,FALSE))</f>
        <v>7</v>
      </c>
      <c r="U48" s="259" t="str">
        <f>IF(U46="","",VLOOKUP(U46,'【記載例】シフト記号表（勤務時間帯）'!$C$6:$U$35,19,FALSE))</f>
        <v/>
      </c>
      <c r="V48" s="259">
        <f>IF(V46="","",VLOOKUP(V46,'【記載例】シフト記号表（勤務時間帯）'!$C$6:$U$35,19,FALSE))</f>
        <v>7</v>
      </c>
      <c r="W48" s="259">
        <f>IF(W46="","",VLOOKUP(W46,'【記載例】シフト記号表（勤務時間帯）'!$C$6:$U$35,19,FALSE))</f>
        <v>7</v>
      </c>
      <c r="X48" s="259">
        <f>IF(X46="","",VLOOKUP(X46,'【記載例】シフト記号表（勤務時間帯）'!$C$6:$U$35,19,FALSE))</f>
        <v>7</v>
      </c>
      <c r="Y48" s="260" t="str">
        <f>IF(Y46="","",VLOOKUP(Y46,'【記載例】シフト記号表（勤務時間帯）'!$C$6:$U$35,19,FALSE))</f>
        <v/>
      </c>
      <c r="Z48" s="258">
        <f>IF(Z46="","",VLOOKUP(Z46,'【記載例】シフト記号表（勤務時間帯）'!$C$6:$U$35,19,FALSE))</f>
        <v>7</v>
      </c>
      <c r="AA48" s="259">
        <f>IF(AA46="","",VLOOKUP(AA46,'【記載例】シフト記号表（勤務時間帯）'!$C$6:$U$35,19,FALSE))</f>
        <v>7</v>
      </c>
      <c r="AB48" s="259" t="str">
        <f>IF(AB46="","",VLOOKUP(AB46,'【記載例】シフト記号表（勤務時間帯）'!$C$6:$U$35,19,FALSE))</f>
        <v/>
      </c>
      <c r="AC48" s="259">
        <f>IF(AC46="","",VLOOKUP(AC46,'【記載例】シフト記号表（勤務時間帯）'!$C$6:$U$35,19,FALSE))</f>
        <v>7</v>
      </c>
      <c r="AD48" s="259">
        <f>IF(AD46="","",VLOOKUP(AD46,'【記載例】シフト記号表（勤務時間帯）'!$C$6:$U$35,19,FALSE))</f>
        <v>7</v>
      </c>
      <c r="AE48" s="259">
        <f>IF(AE46="","",VLOOKUP(AE46,'【記載例】シフト記号表（勤務時間帯）'!$C$6:$U$35,19,FALSE))</f>
        <v>7</v>
      </c>
      <c r="AF48" s="260" t="str">
        <f>IF(AF46="","",VLOOKUP(AF46,'【記載例】シフト記号表（勤務時間帯）'!$C$6:$U$35,19,FALSE))</f>
        <v/>
      </c>
      <c r="AG48" s="258">
        <f>IF(AG46="","",VLOOKUP(AG46,'【記載例】シフト記号表（勤務時間帯）'!$C$6:$U$35,19,FALSE))</f>
        <v>7</v>
      </c>
      <c r="AH48" s="259">
        <f>IF(AH46="","",VLOOKUP(AH46,'【記載例】シフト記号表（勤務時間帯）'!$C$6:$U$35,19,FALSE))</f>
        <v>7</v>
      </c>
      <c r="AI48" s="259" t="str">
        <f>IF(AI46="","",VLOOKUP(AI46,'【記載例】シフト記号表（勤務時間帯）'!$C$6:$U$35,19,FALSE))</f>
        <v/>
      </c>
      <c r="AJ48" s="259">
        <f>IF(AJ46="","",VLOOKUP(AJ46,'【記載例】シフト記号表（勤務時間帯）'!$C$6:$U$35,19,FALSE))</f>
        <v>7</v>
      </c>
      <c r="AK48" s="259">
        <f>IF(AK46="","",VLOOKUP(AK46,'【記載例】シフト記号表（勤務時間帯）'!$C$6:$U$35,19,FALSE))</f>
        <v>7</v>
      </c>
      <c r="AL48" s="259">
        <f>IF(AL46="","",VLOOKUP(AL46,'【記載例】シフト記号表（勤務時間帯）'!$C$6:$U$35,19,FALSE))</f>
        <v>7</v>
      </c>
      <c r="AM48" s="260" t="str">
        <f>IF(AM46="","",VLOOKUP(AM46,'【記載例】シフト記号表（勤務時間帯）'!$C$6:$U$35,19,FALSE))</f>
        <v/>
      </c>
      <c r="AN48" s="258">
        <f>IF(AN46="","",VLOOKUP(AN46,'【記載例】シフト記号表（勤務時間帯）'!$C$6:$U$35,19,FALSE))</f>
        <v>7</v>
      </c>
      <c r="AO48" s="259">
        <f>IF(AO46="","",VLOOKUP(AO46,'【記載例】シフト記号表（勤務時間帯）'!$C$6:$U$35,19,FALSE))</f>
        <v>7</v>
      </c>
      <c r="AP48" s="259" t="str">
        <f>IF(AP46="","",VLOOKUP(AP46,'【記載例】シフト記号表（勤務時間帯）'!$C$6:$U$35,19,FALSE))</f>
        <v/>
      </c>
      <c r="AQ48" s="259">
        <f>IF(AQ46="","",VLOOKUP(AQ46,'【記載例】シフト記号表（勤務時間帯）'!$C$6:$U$35,19,FALSE))</f>
        <v>7</v>
      </c>
      <c r="AR48" s="259">
        <f>IF(AR46="","",VLOOKUP(AR46,'【記載例】シフト記号表（勤務時間帯）'!$C$6:$U$35,19,FALSE))</f>
        <v>7</v>
      </c>
      <c r="AS48" s="259">
        <f>IF(AS46="","",VLOOKUP(AS46,'【記載例】シフト記号表（勤務時間帯）'!$C$6:$U$35,19,FALSE))</f>
        <v>7</v>
      </c>
      <c r="AT48" s="260" t="str">
        <f>IF(AT46="","",VLOOKUP(AT46,'【記載例】シフト記号表（勤務時間帯）'!$C$6:$U$35,19,FALSE))</f>
        <v/>
      </c>
      <c r="AU48" s="258" t="str">
        <f>IF(AU46="","",VLOOKUP(AU46,'【記載例】シフト記号表（勤務時間帯）'!$C$6:$U$35,19,FALSE))</f>
        <v/>
      </c>
      <c r="AV48" s="259" t="str">
        <f>IF(AV46="","",VLOOKUP(AV46,'【記載例】シフト記号表（勤務時間帯）'!$C$6:$U$35,19,FALSE))</f>
        <v/>
      </c>
      <c r="AW48" s="259" t="str">
        <f>IF(AW46="","",VLOOKUP(AW46,'【記載例】シフト記号表（勤務時間帯）'!$C$6:$U$35,19,FALSE))</f>
        <v/>
      </c>
      <c r="AX48" s="808">
        <f>IF($BB$3="４週",SUM(S48:AT48),IF($BB$3="暦月",SUM(S48:AW48),""))</f>
        <v>140</v>
      </c>
      <c r="AY48" s="809"/>
      <c r="AZ48" s="810">
        <f>IF($BB$3="４週",AX48/4,IF($BB$3="暦月",【記載例】勤務表!AX48/(【記載例】勤務表!$BB$8/7),""))</f>
        <v>35</v>
      </c>
      <c r="BA48" s="811"/>
      <c r="BB48" s="795"/>
      <c r="BC48" s="796"/>
      <c r="BD48" s="796"/>
      <c r="BE48" s="796"/>
      <c r="BF48" s="797"/>
    </row>
    <row r="49" spans="2:58" ht="20.25" customHeight="1" x14ac:dyDescent="0.2">
      <c r="B49" s="898">
        <f>B46+1</f>
        <v>10</v>
      </c>
      <c r="C49" s="834" t="s">
        <v>93</v>
      </c>
      <c r="D49" s="835"/>
      <c r="E49" s="836"/>
      <c r="F49" s="261"/>
      <c r="G49" s="815" t="s">
        <v>155</v>
      </c>
      <c r="H49" s="817" t="s">
        <v>158</v>
      </c>
      <c r="I49" s="747"/>
      <c r="J49" s="747"/>
      <c r="K49" s="748"/>
      <c r="L49" s="818" t="s">
        <v>159</v>
      </c>
      <c r="M49" s="819"/>
      <c r="N49" s="819"/>
      <c r="O49" s="820"/>
      <c r="P49" s="824" t="s">
        <v>81</v>
      </c>
      <c r="Q49" s="825"/>
      <c r="R49" s="826"/>
      <c r="S49" s="250" t="s">
        <v>134</v>
      </c>
      <c r="T49" s="251"/>
      <c r="U49" s="251" t="s">
        <v>134</v>
      </c>
      <c r="V49" s="251" t="s">
        <v>134</v>
      </c>
      <c r="W49" s="251"/>
      <c r="X49" s="251" t="s">
        <v>134</v>
      </c>
      <c r="Y49" s="252"/>
      <c r="Z49" s="250" t="s">
        <v>134</v>
      </c>
      <c r="AA49" s="251"/>
      <c r="AB49" s="251" t="s">
        <v>134</v>
      </c>
      <c r="AC49" s="251" t="s">
        <v>134</v>
      </c>
      <c r="AD49" s="251"/>
      <c r="AE49" s="251" t="s">
        <v>134</v>
      </c>
      <c r="AF49" s="252"/>
      <c r="AG49" s="250" t="s">
        <v>134</v>
      </c>
      <c r="AH49" s="251"/>
      <c r="AI49" s="251" t="s">
        <v>134</v>
      </c>
      <c r="AJ49" s="251" t="s">
        <v>134</v>
      </c>
      <c r="AK49" s="251"/>
      <c r="AL49" s="251" t="s">
        <v>134</v>
      </c>
      <c r="AM49" s="252"/>
      <c r="AN49" s="250" t="s">
        <v>134</v>
      </c>
      <c r="AO49" s="251"/>
      <c r="AP49" s="251" t="s">
        <v>134</v>
      </c>
      <c r="AQ49" s="251" t="s">
        <v>134</v>
      </c>
      <c r="AR49" s="251"/>
      <c r="AS49" s="251" t="s">
        <v>134</v>
      </c>
      <c r="AT49" s="252"/>
      <c r="AU49" s="250"/>
      <c r="AV49" s="251"/>
      <c r="AW49" s="251"/>
      <c r="AX49" s="827"/>
      <c r="AY49" s="828"/>
      <c r="AZ49" s="829"/>
      <c r="BA49" s="830"/>
      <c r="BB49" s="831" t="s">
        <v>169</v>
      </c>
      <c r="BC49" s="832"/>
      <c r="BD49" s="832"/>
      <c r="BE49" s="832"/>
      <c r="BF49" s="833"/>
    </row>
    <row r="50" spans="2:58" ht="20.25" customHeight="1" x14ac:dyDescent="0.2">
      <c r="B50" s="898"/>
      <c r="C50" s="837"/>
      <c r="D50" s="838"/>
      <c r="E50" s="839"/>
      <c r="F50" s="253"/>
      <c r="G50" s="742"/>
      <c r="H50" s="746"/>
      <c r="I50" s="747"/>
      <c r="J50" s="747"/>
      <c r="K50" s="748"/>
      <c r="L50" s="752"/>
      <c r="M50" s="753"/>
      <c r="N50" s="753"/>
      <c r="O50" s="754"/>
      <c r="P50" s="798" t="s">
        <v>82</v>
      </c>
      <c r="Q50" s="799"/>
      <c r="R50" s="800"/>
      <c r="S50" s="254">
        <f>IF(S49="","",VLOOKUP(S49,'【記載例】シフト記号表（勤務時間帯）'!$C$6:$K$35,9,FALSE))</f>
        <v>4</v>
      </c>
      <c r="T50" s="255" t="str">
        <f>IF(T49="","",VLOOKUP(T49,'【記載例】シフト記号表（勤務時間帯）'!$C$6:$K$35,9,FALSE))</f>
        <v/>
      </c>
      <c r="U50" s="255">
        <f>IF(U49="","",VLOOKUP(U49,'【記載例】シフト記号表（勤務時間帯）'!$C$6:$K$35,9,FALSE))</f>
        <v>4</v>
      </c>
      <c r="V50" s="255">
        <f>IF(V49="","",VLOOKUP(V49,'【記載例】シフト記号表（勤務時間帯）'!$C$6:$K$35,9,FALSE))</f>
        <v>4</v>
      </c>
      <c r="W50" s="255" t="str">
        <f>IF(W49="","",VLOOKUP(W49,'【記載例】シフト記号表（勤務時間帯）'!$C$6:$K$35,9,FALSE))</f>
        <v/>
      </c>
      <c r="X50" s="255">
        <f>IF(X49="","",VLOOKUP(X49,'【記載例】シフト記号表（勤務時間帯）'!$C$6:$K$35,9,FALSE))</f>
        <v>4</v>
      </c>
      <c r="Y50" s="256" t="str">
        <f>IF(Y49="","",VLOOKUP(Y49,'【記載例】シフト記号表（勤務時間帯）'!$C$6:$K$35,9,FALSE))</f>
        <v/>
      </c>
      <c r="Z50" s="254">
        <f>IF(Z49="","",VLOOKUP(Z49,'【記載例】シフト記号表（勤務時間帯）'!$C$6:$K$35,9,FALSE))</f>
        <v>4</v>
      </c>
      <c r="AA50" s="255" t="str">
        <f>IF(AA49="","",VLOOKUP(AA49,'【記載例】シフト記号表（勤務時間帯）'!$C$6:$K$35,9,FALSE))</f>
        <v/>
      </c>
      <c r="AB50" s="255">
        <f>IF(AB49="","",VLOOKUP(AB49,'【記載例】シフト記号表（勤務時間帯）'!$C$6:$K$35,9,FALSE))</f>
        <v>4</v>
      </c>
      <c r="AC50" s="255">
        <f>IF(AC49="","",VLOOKUP(AC49,'【記載例】シフト記号表（勤務時間帯）'!$C$6:$K$35,9,FALSE))</f>
        <v>4</v>
      </c>
      <c r="AD50" s="255" t="str">
        <f>IF(AD49="","",VLOOKUP(AD49,'【記載例】シフト記号表（勤務時間帯）'!$C$6:$K$35,9,FALSE))</f>
        <v/>
      </c>
      <c r="AE50" s="255">
        <f>IF(AE49="","",VLOOKUP(AE49,'【記載例】シフト記号表（勤務時間帯）'!$C$6:$K$35,9,FALSE))</f>
        <v>4</v>
      </c>
      <c r="AF50" s="256" t="str">
        <f>IF(AF49="","",VLOOKUP(AF49,'【記載例】シフト記号表（勤務時間帯）'!$C$6:$K$35,9,FALSE))</f>
        <v/>
      </c>
      <c r="AG50" s="254">
        <f>IF(AG49="","",VLOOKUP(AG49,'【記載例】シフト記号表（勤務時間帯）'!$C$6:$K$35,9,FALSE))</f>
        <v>4</v>
      </c>
      <c r="AH50" s="255" t="str">
        <f>IF(AH49="","",VLOOKUP(AH49,'【記載例】シフト記号表（勤務時間帯）'!$C$6:$K$35,9,FALSE))</f>
        <v/>
      </c>
      <c r="AI50" s="255">
        <f>IF(AI49="","",VLOOKUP(AI49,'【記載例】シフト記号表（勤務時間帯）'!$C$6:$K$35,9,FALSE))</f>
        <v>4</v>
      </c>
      <c r="AJ50" s="255">
        <f>IF(AJ49="","",VLOOKUP(AJ49,'【記載例】シフト記号表（勤務時間帯）'!$C$6:$K$35,9,FALSE))</f>
        <v>4</v>
      </c>
      <c r="AK50" s="255" t="str">
        <f>IF(AK49="","",VLOOKUP(AK49,'【記載例】シフト記号表（勤務時間帯）'!$C$6:$K$35,9,FALSE))</f>
        <v/>
      </c>
      <c r="AL50" s="255">
        <f>IF(AL49="","",VLOOKUP(AL49,'【記載例】シフト記号表（勤務時間帯）'!$C$6:$K$35,9,FALSE))</f>
        <v>4</v>
      </c>
      <c r="AM50" s="256" t="str">
        <f>IF(AM49="","",VLOOKUP(AM49,'【記載例】シフト記号表（勤務時間帯）'!$C$6:$K$35,9,FALSE))</f>
        <v/>
      </c>
      <c r="AN50" s="254">
        <f>IF(AN49="","",VLOOKUP(AN49,'【記載例】シフト記号表（勤務時間帯）'!$C$6:$K$35,9,FALSE))</f>
        <v>4</v>
      </c>
      <c r="AO50" s="255" t="str">
        <f>IF(AO49="","",VLOOKUP(AO49,'【記載例】シフト記号表（勤務時間帯）'!$C$6:$K$35,9,FALSE))</f>
        <v/>
      </c>
      <c r="AP50" s="255">
        <f>IF(AP49="","",VLOOKUP(AP49,'【記載例】シフト記号表（勤務時間帯）'!$C$6:$K$35,9,FALSE))</f>
        <v>4</v>
      </c>
      <c r="AQ50" s="255">
        <f>IF(AQ49="","",VLOOKUP(AQ49,'【記載例】シフト記号表（勤務時間帯）'!$C$6:$K$35,9,FALSE))</f>
        <v>4</v>
      </c>
      <c r="AR50" s="255" t="str">
        <f>IF(AR49="","",VLOOKUP(AR49,'【記載例】シフト記号表（勤務時間帯）'!$C$6:$K$35,9,FALSE))</f>
        <v/>
      </c>
      <c r="AS50" s="255">
        <f>IF(AS49="","",VLOOKUP(AS49,'【記載例】シフト記号表（勤務時間帯）'!$C$6:$K$35,9,FALSE))</f>
        <v>4</v>
      </c>
      <c r="AT50" s="256" t="str">
        <f>IF(AT49="","",VLOOKUP(AT49,'【記載例】シフト記号表（勤務時間帯）'!$C$6:$K$35,9,FALSE))</f>
        <v/>
      </c>
      <c r="AU50" s="254" t="str">
        <f>IF(AU49="","",VLOOKUP(AU49,'【記載例】シフト記号表（勤務時間帯）'!$C$6:$K$35,9,FALSE))</f>
        <v/>
      </c>
      <c r="AV50" s="255" t="str">
        <f>IF(AV49="","",VLOOKUP(AV49,'【記載例】シフト記号表（勤務時間帯）'!$C$6:$K$35,9,FALSE))</f>
        <v/>
      </c>
      <c r="AW50" s="255" t="str">
        <f>IF(AW49="","",VLOOKUP(AW49,'【記載例】シフト記号表（勤務時間帯）'!$C$6:$K$35,9,FALSE))</f>
        <v/>
      </c>
      <c r="AX50" s="801">
        <f>IF($BB$3="４週",SUM(S50:AT50),IF($BB$3="暦月",SUM(S50:AW50),""))</f>
        <v>64</v>
      </c>
      <c r="AY50" s="802"/>
      <c r="AZ50" s="803">
        <f>IF($BB$3="４週",AX50/4,IF($BB$3="暦月",【記載例】勤務表!AX50/(【記載例】勤務表!$BB$8/7),""))</f>
        <v>16</v>
      </c>
      <c r="BA50" s="804"/>
      <c r="BB50" s="792"/>
      <c r="BC50" s="793"/>
      <c r="BD50" s="793"/>
      <c r="BE50" s="793"/>
      <c r="BF50" s="794"/>
    </row>
    <row r="51" spans="2:58" ht="20.25" customHeight="1" x14ac:dyDescent="0.2">
      <c r="B51" s="898"/>
      <c r="C51" s="840"/>
      <c r="D51" s="841"/>
      <c r="E51" s="842"/>
      <c r="F51" s="253" t="str">
        <f>C49</f>
        <v>機能訓練指導員</v>
      </c>
      <c r="G51" s="816"/>
      <c r="H51" s="746"/>
      <c r="I51" s="747"/>
      <c r="J51" s="747"/>
      <c r="K51" s="748"/>
      <c r="L51" s="821"/>
      <c r="M51" s="822"/>
      <c r="N51" s="822"/>
      <c r="O51" s="823"/>
      <c r="P51" s="805" t="s">
        <v>83</v>
      </c>
      <c r="Q51" s="806"/>
      <c r="R51" s="807"/>
      <c r="S51" s="258">
        <f>IF(S49="","",VLOOKUP(S49,'【記載例】シフト記号表（勤務時間帯）'!$C$6:$U$35,19,FALSE))</f>
        <v>3</v>
      </c>
      <c r="T51" s="259" t="str">
        <f>IF(T49="","",VLOOKUP(T49,'【記載例】シフト記号表（勤務時間帯）'!$C$6:$U$35,19,FALSE))</f>
        <v/>
      </c>
      <c r="U51" s="259">
        <f>IF(U49="","",VLOOKUP(U49,'【記載例】シフト記号表（勤務時間帯）'!$C$6:$U$35,19,FALSE))</f>
        <v>3</v>
      </c>
      <c r="V51" s="259">
        <f>IF(V49="","",VLOOKUP(V49,'【記載例】シフト記号表（勤務時間帯）'!$C$6:$U$35,19,FALSE))</f>
        <v>3</v>
      </c>
      <c r="W51" s="259" t="str">
        <f>IF(W49="","",VLOOKUP(W49,'【記載例】シフト記号表（勤務時間帯）'!$C$6:$U$35,19,FALSE))</f>
        <v/>
      </c>
      <c r="X51" s="259">
        <f>IF(X49="","",VLOOKUP(X49,'【記載例】シフト記号表（勤務時間帯）'!$C$6:$U$35,19,FALSE))</f>
        <v>3</v>
      </c>
      <c r="Y51" s="260" t="str">
        <f>IF(Y49="","",VLOOKUP(Y49,'【記載例】シフト記号表（勤務時間帯）'!$C$6:$U$35,19,FALSE))</f>
        <v/>
      </c>
      <c r="Z51" s="258">
        <f>IF(Z49="","",VLOOKUP(Z49,'【記載例】シフト記号表（勤務時間帯）'!$C$6:$U$35,19,FALSE))</f>
        <v>3</v>
      </c>
      <c r="AA51" s="259" t="str">
        <f>IF(AA49="","",VLOOKUP(AA49,'【記載例】シフト記号表（勤務時間帯）'!$C$6:$U$35,19,FALSE))</f>
        <v/>
      </c>
      <c r="AB51" s="259">
        <f>IF(AB49="","",VLOOKUP(AB49,'【記載例】シフト記号表（勤務時間帯）'!$C$6:$U$35,19,FALSE))</f>
        <v>3</v>
      </c>
      <c r="AC51" s="259">
        <f>IF(AC49="","",VLOOKUP(AC49,'【記載例】シフト記号表（勤務時間帯）'!$C$6:$U$35,19,FALSE))</f>
        <v>3</v>
      </c>
      <c r="AD51" s="259" t="str">
        <f>IF(AD49="","",VLOOKUP(AD49,'【記載例】シフト記号表（勤務時間帯）'!$C$6:$U$35,19,FALSE))</f>
        <v/>
      </c>
      <c r="AE51" s="259">
        <f>IF(AE49="","",VLOOKUP(AE49,'【記載例】シフト記号表（勤務時間帯）'!$C$6:$U$35,19,FALSE))</f>
        <v>3</v>
      </c>
      <c r="AF51" s="260" t="str">
        <f>IF(AF49="","",VLOOKUP(AF49,'【記載例】シフト記号表（勤務時間帯）'!$C$6:$U$35,19,FALSE))</f>
        <v/>
      </c>
      <c r="AG51" s="258">
        <f>IF(AG49="","",VLOOKUP(AG49,'【記載例】シフト記号表（勤務時間帯）'!$C$6:$U$35,19,FALSE))</f>
        <v>3</v>
      </c>
      <c r="AH51" s="259" t="str">
        <f>IF(AH49="","",VLOOKUP(AH49,'【記載例】シフト記号表（勤務時間帯）'!$C$6:$U$35,19,FALSE))</f>
        <v/>
      </c>
      <c r="AI51" s="259">
        <f>IF(AI49="","",VLOOKUP(AI49,'【記載例】シフト記号表（勤務時間帯）'!$C$6:$U$35,19,FALSE))</f>
        <v>3</v>
      </c>
      <c r="AJ51" s="259">
        <f>IF(AJ49="","",VLOOKUP(AJ49,'【記載例】シフト記号表（勤務時間帯）'!$C$6:$U$35,19,FALSE))</f>
        <v>3</v>
      </c>
      <c r="AK51" s="259" t="str">
        <f>IF(AK49="","",VLOOKUP(AK49,'【記載例】シフト記号表（勤務時間帯）'!$C$6:$U$35,19,FALSE))</f>
        <v/>
      </c>
      <c r="AL51" s="259">
        <f>IF(AL49="","",VLOOKUP(AL49,'【記載例】シフト記号表（勤務時間帯）'!$C$6:$U$35,19,FALSE))</f>
        <v>3</v>
      </c>
      <c r="AM51" s="260" t="str">
        <f>IF(AM49="","",VLOOKUP(AM49,'【記載例】シフト記号表（勤務時間帯）'!$C$6:$U$35,19,FALSE))</f>
        <v/>
      </c>
      <c r="AN51" s="258">
        <f>IF(AN49="","",VLOOKUP(AN49,'【記載例】シフト記号表（勤務時間帯）'!$C$6:$U$35,19,FALSE))</f>
        <v>3</v>
      </c>
      <c r="AO51" s="259" t="str">
        <f>IF(AO49="","",VLOOKUP(AO49,'【記載例】シフト記号表（勤務時間帯）'!$C$6:$U$35,19,FALSE))</f>
        <v/>
      </c>
      <c r="AP51" s="259">
        <f>IF(AP49="","",VLOOKUP(AP49,'【記載例】シフト記号表（勤務時間帯）'!$C$6:$U$35,19,FALSE))</f>
        <v>3</v>
      </c>
      <c r="AQ51" s="259">
        <f>IF(AQ49="","",VLOOKUP(AQ49,'【記載例】シフト記号表（勤務時間帯）'!$C$6:$U$35,19,FALSE))</f>
        <v>3</v>
      </c>
      <c r="AR51" s="259" t="str">
        <f>IF(AR49="","",VLOOKUP(AR49,'【記載例】シフト記号表（勤務時間帯）'!$C$6:$U$35,19,FALSE))</f>
        <v/>
      </c>
      <c r="AS51" s="259">
        <f>IF(AS49="","",VLOOKUP(AS49,'【記載例】シフト記号表（勤務時間帯）'!$C$6:$U$35,19,FALSE))</f>
        <v>3</v>
      </c>
      <c r="AT51" s="260" t="str">
        <f>IF(AT49="","",VLOOKUP(AT49,'【記載例】シフト記号表（勤務時間帯）'!$C$6:$U$35,19,FALSE))</f>
        <v/>
      </c>
      <c r="AU51" s="258" t="str">
        <f>IF(AU49="","",VLOOKUP(AU49,'【記載例】シフト記号表（勤務時間帯）'!$C$6:$U$35,19,FALSE))</f>
        <v/>
      </c>
      <c r="AV51" s="259" t="str">
        <f>IF(AV49="","",VLOOKUP(AV49,'【記載例】シフト記号表（勤務時間帯）'!$C$6:$U$35,19,FALSE))</f>
        <v/>
      </c>
      <c r="AW51" s="259" t="str">
        <f>IF(AW49="","",VLOOKUP(AW49,'【記載例】シフト記号表（勤務時間帯）'!$C$6:$U$35,19,FALSE))</f>
        <v/>
      </c>
      <c r="AX51" s="808">
        <f>IF($BB$3="４週",SUM(S51:AT51),IF($BB$3="暦月",SUM(S51:AW51),""))</f>
        <v>48</v>
      </c>
      <c r="AY51" s="809"/>
      <c r="AZ51" s="810">
        <f>IF($BB$3="４週",AX51/4,IF($BB$3="暦月",【記載例】勤務表!AX51/(【記載例】勤務表!$BB$8/7),""))</f>
        <v>12</v>
      </c>
      <c r="BA51" s="811"/>
      <c r="BB51" s="795"/>
      <c r="BC51" s="796"/>
      <c r="BD51" s="796"/>
      <c r="BE51" s="796"/>
      <c r="BF51" s="797"/>
    </row>
    <row r="52" spans="2:58" ht="20.25" customHeight="1" x14ac:dyDescent="0.2">
      <c r="B52" s="898">
        <f>B49+1</f>
        <v>11</v>
      </c>
      <c r="C52" s="834" t="s">
        <v>93</v>
      </c>
      <c r="D52" s="835"/>
      <c r="E52" s="836"/>
      <c r="F52" s="261"/>
      <c r="G52" s="815" t="s">
        <v>161</v>
      </c>
      <c r="H52" s="817" t="s">
        <v>158</v>
      </c>
      <c r="I52" s="747"/>
      <c r="J52" s="747"/>
      <c r="K52" s="748"/>
      <c r="L52" s="818" t="s">
        <v>163</v>
      </c>
      <c r="M52" s="819"/>
      <c r="N52" s="819"/>
      <c r="O52" s="820"/>
      <c r="P52" s="824" t="s">
        <v>81</v>
      </c>
      <c r="Q52" s="825"/>
      <c r="R52" s="826"/>
      <c r="S52" s="250"/>
      <c r="T52" s="251" t="s">
        <v>134</v>
      </c>
      <c r="U52" s="251"/>
      <c r="V52" s="251"/>
      <c r="W52" s="251" t="s">
        <v>134</v>
      </c>
      <c r="X52" s="251"/>
      <c r="Y52" s="252" t="s">
        <v>134</v>
      </c>
      <c r="Z52" s="250"/>
      <c r="AA52" s="251" t="s">
        <v>134</v>
      </c>
      <c r="AB52" s="251"/>
      <c r="AC52" s="251"/>
      <c r="AD52" s="251" t="s">
        <v>134</v>
      </c>
      <c r="AE52" s="251"/>
      <c r="AF52" s="252" t="s">
        <v>134</v>
      </c>
      <c r="AG52" s="250"/>
      <c r="AH52" s="251" t="s">
        <v>134</v>
      </c>
      <c r="AI52" s="251"/>
      <c r="AJ52" s="251"/>
      <c r="AK52" s="251" t="s">
        <v>134</v>
      </c>
      <c r="AL52" s="251"/>
      <c r="AM52" s="252" t="s">
        <v>134</v>
      </c>
      <c r="AN52" s="250"/>
      <c r="AO52" s="251" t="s">
        <v>134</v>
      </c>
      <c r="AP52" s="251"/>
      <c r="AQ52" s="251"/>
      <c r="AR52" s="251" t="s">
        <v>134</v>
      </c>
      <c r="AS52" s="251"/>
      <c r="AT52" s="252" t="s">
        <v>134</v>
      </c>
      <c r="AU52" s="250"/>
      <c r="AV52" s="251"/>
      <c r="AW52" s="251"/>
      <c r="AX52" s="827"/>
      <c r="AY52" s="828"/>
      <c r="AZ52" s="829"/>
      <c r="BA52" s="830"/>
      <c r="BB52" s="831" t="s">
        <v>91</v>
      </c>
      <c r="BC52" s="832"/>
      <c r="BD52" s="832"/>
      <c r="BE52" s="832"/>
      <c r="BF52" s="833"/>
    </row>
    <row r="53" spans="2:58" ht="20.25" customHeight="1" x14ac:dyDescent="0.2">
      <c r="B53" s="898"/>
      <c r="C53" s="837"/>
      <c r="D53" s="838"/>
      <c r="E53" s="839"/>
      <c r="F53" s="253"/>
      <c r="G53" s="742"/>
      <c r="H53" s="746"/>
      <c r="I53" s="747"/>
      <c r="J53" s="747"/>
      <c r="K53" s="748"/>
      <c r="L53" s="752"/>
      <c r="M53" s="753"/>
      <c r="N53" s="753"/>
      <c r="O53" s="754"/>
      <c r="P53" s="798" t="s">
        <v>82</v>
      </c>
      <c r="Q53" s="799"/>
      <c r="R53" s="800"/>
      <c r="S53" s="254" t="str">
        <f>IF(S52="","",VLOOKUP(S52,'【記載例】シフト記号表（勤務時間帯）'!$C$6:$K$35,9,FALSE))</f>
        <v/>
      </c>
      <c r="T53" s="255">
        <f>IF(T52="","",VLOOKUP(T52,'【記載例】シフト記号表（勤務時間帯）'!$C$6:$K$35,9,FALSE))</f>
        <v>4</v>
      </c>
      <c r="U53" s="255" t="str">
        <f>IF(U52="","",VLOOKUP(U52,'【記載例】シフト記号表（勤務時間帯）'!$C$6:$K$35,9,FALSE))</f>
        <v/>
      </c>
      <c r="V53" s="255" t="str">
        <f>IF(V52="","",VLOOKUP(V52,'【記載例】シフト記号表（勤務時間帯）'!$C$6:$K$35,9,FALSE))</f>
        <v/>
      </c>
      <c r="W53" s="255">
        <f>IF(W52="","",VLOOKUP(W52,'【記載例】シフト記号表（勤務時間帯）'!$C$6:$K$35,9,FALSE))</f>
        <v>4</v>
      </c>
      <c r="X53" s="255" t="str">
        <f>IF(X52="","",VLOOKUP(X52,'【記載例】シフト記号表（勤務時間帯）'!$C$6:$K$35,9,FALSE))</f>
        <v/>
      </c>
      <c r="Y53" s="256">
        <f>IF(Y52="","",VLOOKUP(Y52,'【記載例】シフト記号表（勤務時間帯）'!$C$6:$K$35,9,FALSE))</f>
        <v>4</v>
      </c>
      <c r="Z53" s="254" t="str">
        <f>IF(Z52="","",VLOOKUP(Z52,'【記載例】シフト記号表（勤務時間帯）'!$C$6:$K$35,9,FALSE))</f>
        <v/>
      </c>
      <c r="AA53" s="255">
        <f>IF(AA52="","",VLOOKUP(AA52,'【記載例】シフト記号表（勤務時間帯）'!$C$6:$K$35,9,FALSE))</f>
        <v>4</v>
      </c>
      <c r="AB53" s="255" t="str">
        <f>IF(AB52="","",VLOOKUP(AB52,'【記載例】シフト記号表（勤務時間帯）'!$C$6:$K$35,9,FALSE))</f>
        <v/>
      </c>
      <c r="AC53" s="255" t="str">
        <f>IF(AC52="","",VLOOKUP(AC52,'【記載例】シフト記号表（勤務時間帯）'!$C$6:$K$35,9,FALSE))</f>
        <v/>
      </c>
      <c r="AD53" s="255">
        <f>IF(AD52="","",VLOOKUP(AD52,'【記載例】シフト記号表（勤務時間帯）'!$C$6:$K$35,9,FALSE))</f>
        <v>4</v>
      </c>
      <c r="AE53" s="255" t="str">
        <f>IF(AE52="","",VLOOKUP(AE52,'【記載例】シフト記号表（勤務時間帯）'!$C$6:$K$35,9,FALSE))</f>
        <v/>
      </c>
      <c r="AF53" s="256">
        <f>IF(AF52="","",VLOOKUP(AF52,'【記載例】シフト記号表（勤務時間帯）'!$C$6:$K$35,9,FALSE))</f>
        <v>4</v>
      </c>
      <c r="AG53" s="254" t="str">
        <f>IF(AG52="","",VLOOKUP(AG52,'【記載例】シフト記号表（勤務時間帯）'!$C$6:$K$35,9,FALSE))</f>
        <v/>
      </c>
      <c r="AH53" s="255">
        <f>IF(AH52="","",VLOOKUP(AH52,'【記載例】シフト記号表（勤務時間帯）'!$C$6:$K$35,9,FALSE))</f>
        <v>4</v>
      </c>
      <c r="AI53" s="255" t="str">
        <f>IF(AI52="","",VLOOKUP(AI52,'【記載例】シフト記号表（勤務時間帯）'!$C$6:$K$35,9,FALSE))</f>
        <v/>
      </c>
      <c r="AJ53" s="255" t="str">
        <f>IF(AJ52="","",VLOOKUP(AJ52,'【記載例】シフト記号表（勤務時間帯）'!$C$6:$K$35,9,FALSE))</f>
        <v/>
      </c>
      <c r="AK53" s="255">
        <f>IF(AK52="","",VLOOKUP(AK52,'【記載例】シフト記号表（勤務時間帯）'!$C$6:$K$35,9,FALSE))</f>
        <v>4</v>
      </c>
      <c r="AL53" s="255" t="str">
        <f>IF(AL52="","",VLOOKUP(AL52,'【記載例】シフト記号表（勤務時間帯）'!$C$6:$K$35,9,FALSE))</f>
        <v/>
      </c>
      <c r="AM53" s="256">
        <f>IF(AM52="","",VLOOKUP(AM52,'【記載例】シフト記号表（勤務時間帯）'!$C$6:$K$35,9,FALSE))</f>
        <v>4</v>
      </c>
      <c r="AN53" s="254" t="str">
        <f>IF(AN52="","",VLOOKUP(AN52,'【記載例】シフト記号表（勤務時間帯）'!$C$6:$K$35,9,FALSE))</f>
        <v/>
      </c>
      <c r="AO53" s="255">
        <f>IF(AO52="","",VLOOKUP(AO52,'【記載例】シフト記号表（勤務時間帯）'!$C$6:$K$35,9,FALSE))</f>
        <v>4</v>
      </c>
      <c r="AP53" s="255" t="str">
        <f>IF(AP52="","",VLOOKUP(AP52,'【記載例】シフト記号表（勤務時間帯）'!$C$6:$K$35,9,FALSE))</f>
        <v/>
      </c>
      <c r="AQ53" s="255" t="str">
        <f>IF(AQ52="","",VLOOKUP(AQ52,'【記載例】シフト記号表（勤務時間帯）'!$C$6:$K$35,9,FALSE))</f>
        <v/>
      </c>
      <c r="AR53" s="255">
        <f>IF(AR52="","",VLOOKUP(AR52,'【記載例】シフト記号表（勤務時間帯）'!$C$6:$K$35,9,FALSE))</f>
        <v>4</v>
      </c>
      <c r="AS53" s="255" t="str">
        <f>IF(AS52="","",VLOOKUP(AS52,'【記載例】シフト記号表（勤務時間帯）'!$C$6:$K$35,9,FALSE))</f>
        <v/>
      </c>
      <c r="AT53" s="256">
        <f>IF(AT52="","",VLOOKUP(AT52,'【記載例】シフト記号表（勤務時間帯）'!$C$6:$K$35,9,FALSE))</f>
        <v>4</v>
      </c>
      <c r="AU53" s="254" t="str">
        <f>IF(AU52="","",VLOOKUP(AU52,'【記載例】シフト記号表（勤務時間帯）'!$C$6:$K$35,9,FALSE))</f>
        <v/>
      </c>
      <c r="AV53" s="255" t="str">
        <f>IF(AV52="","",VLOOKUP(AV52,'【記載例】シフト記号表（勤務時間帯）'!$C$6:$K$35,9,FALSE))</f>
        <v/>
      </c>
      <c r="AW53" s="255" t="str">
        <f>IF(AW52="","",VLOOKUP(AW52,'【記載例】シフト記号表（勤務時間帯）'!$C$6:$K$35,9,FALSE))</f>
        <v/>
      </c>
      <c r="AX53" s="801">
        <f>IF($BB$3="４週",SUM(S53:AT53),IF($BB$3="暦月",SUM(S53:AW53),""))</f>
        <v>48</v>
      </c>
      <c r="AY53" s="802"/>
      <c r="AZ53" s="803">
        <f>IF($BB$3="４週",AX53/4,IF($BB$3="暦月",【記載例】勤務表!AX53/(【記載例】勤務表!$BB$8/7),""))</f>
        <v>12</v>
      </c>
      <c r="BA53" s="804"/>
      <c r="BB53" s="792"/>
      <c r="BC53" s="793"/>
      <c r="BD53" s="793"/>
      <c r="BE53" s="793"/>
      <c r="BF53" s="794"/>
    </row>
    <row r="54" spans="2:58" ht="20.25" customHeight="1" x14ac:dyDescent="0.2">
      <c r="B54" s="898"/>
      <c r="C54" s="840"/>
      <c r="D54" s="841"/>
      <c r="E54" s="842"/>
      <c r="F54" s="253" t="str">
        <f>C52</f>
        <v>機能訓練指導員</v>
      </c>
      <c r="G54" s="816"/>
      <c r="H54" s="746"/>
      <c r="I54" s="747"/>
      <c r="J54" s="747"/>
      <c r="K54" s="748"/>
      <c r="L54" s="821"/>
      <c r="M54" s="822"/>
      <c r="N54" s="822"/>
      <c r="O54" s="823"/>
      <c r="P54" s="805" t="s">
        <v>83</v>
      </c>
      <c r="Q54" s="806"/>
      <c r="R54" s="807"/>
      <c r="S54" s="258" t="str">
        <f>IF(S52="","",VLOOKUP(S52,'【記載例】シフト記号表（勤務時間帯）'!$C$6:$U$35,19,FALSE))</f>
        <v/>
      </c>
      <c r="T54" s="259">
        <f>IF(T52="","",VLOOKUP(T52,'【記載例】シフト記号表（勤務時間帯）'!$C$6:$U$35,19,FALSE))</f>
        <v>3</v>
      </c>
      <c r="U54" s="259" t="str">
        <f>IF(U52="","",VLOOKUP(U52,'【記載例】シフト記号表（勤務時間帯）'!$C$6:$U$35,19,FALSE))</f>
        <v/>
      </c>
      <c r="V54" s="259" t="str">
        <f>IF(V52="","",VLOOKUP(V52,'【記載例】シフト記号表（勤務時間帯）'!$C$6:$U$35,19,FALSE))</f>
        <v/>
      </c>
      <c r="W54" s="259">
        <f>IF(W52="","",VLOOKUP(W52,'【記載例】シフト記号表（勤務時間帯）'!$C$6:$U$35,19,FALSE))</f>
        <v>3</v>
      </c>
      <c r="X54" s="259" t="str">
        <f>IF(X52="","",VLOOKUP(X52,'【記載例】シフト記号表（勤務時間帯）'!$C$6:$U$35,19,FALSE))</f>
        <v/>
      </c>
      <c r="Y54" s="260">
        <f>IF(Y52="","",VLOOKUP(Y52,'【記載例】シフト記号表（勤務時間帯）'!$C$6:$U$35,19,FALSE))</f>
        <v>3</v>
      </c>
      <c r="Z54" s="258" t="str">
        <f>IF(Z52="","",VLOOKUP(Z52,'【記載例】シフト記号表（勤務時間帯）'!$C$6:$U$35,19,FALSE))</f>
        <v/>
      </c>
      <c r="AA54" s="259">
        <f>IF(AA52="","",VLOOKUP(AA52,'【記載例】シフト記号表（勤務時間帯）'!$C$6:$U$35,19,FALSE))</f>
        <v>3</v>
      </c>
      <c r="AB54" s="259" t="str">
        <f>IF(AB52="","",VLOOKUP(AB52,'【記載例】シフト記号表（勤務時間帯）'!$C$6:$U$35,19,FALSE))</f>
        <v/>
      </c>
      <c r="AC54" s="259" t="str">
        <f>IF(AC52="","",VLOOKUP(AC52,'【記載例】シフト記号表（勤務時間帯）'!$C$6:$U$35,19,FALSE))</f>
        <v/>
      </c>
      <c r="AD54" s="259">
        <f>IF(AD52="","",VLOOKUP(AD52,'【記載例】シフト記号表（勤務時間帯）'!$C$6:$U$35,19,FALSE))</f>
        <v>3</v>
      </c>
      <c r="AE54" s="259" t="str">
        <f>IF(AE52="","",VLOOKUP(AE52,'【記載例】シフト記号表（勤務時間帯）'!$C$6:$U$35,19,FALSE))</f>
        <v/>
      </c>
      <c r="AF54" s="260">
        <f>IF(AF52="","",VLOOKUP(AF52,'【記載例】シフト記号表（勤務時間帯）'!$C$6:$U$35,19,FALSE))</f>
        <v>3</v>
      </c>
      <c r="AG54" s="258" t="str">
        <f>IF(AG52="","",VLOOKUP(AG52,'【記載例】シフト記号表（勤務時間帯）'!$C$6:$U$35,19,FALSE))</f>
        <v/>
      </c>
      <c r="AH54" s="259">
        <f>IF(AH52="","",VLOOKUP(AH52,'【記載例】シフト記号表（勤務時間帯）'!$C$6:$U$35,19,FALSE))</f>
        <v>3</v>
      </c>
      <c r="AI54" s="259" t="str">
        <f>IF(AI52="","",VLOOKUP(AI52,'【記載例】シフト記号表（勤務時間帯）'!$C$6:$U$35,19,FALSE))</f>
        <v/>
      </c>
      <c r="AJ54" s="259" t="str">
        <f>IF(AJ52="","",VLOOKUP(AJ52,'【記載例】シフト記号表（勤務時間帯）'!$C$6:$U$35,19,FALSE))</f>
        <v/>
      </c>
      <c r="AK54" s="259">
        <f>IF(AK52="","",VLOOKUP(AK52,'【記載例】シフト記号表（勤務時間帯）'!$C$6:$U$35,19,FALSE))</f>
        <v>3</v>
      </c>
      <c r="AL54" s="259" t="str">
        <f>IF(AL52="","",VLOOKUP(AL52,'【記載例】シフト記号表（勤務時間帯）'!$C$6:$U$35,19,FALSE))</f>
        <v/>
      </c>
      <c r="AM54" s="260">
        <f>IF(AM52="","",VLOOKUP(AM52,'【記載例】シフト記号表（勤務時間帯）'!$C$6:$U$35,19,FALSE))</f>
        <v>3</v>
      </c>
      <c r="AN54" s="258" t="str">
        <f>IF(AN52="","",VLOOKUP(AN52,'【記載例】シフト記号表（勤務時間帯）'!$C$6:$U$35,19,FALSE))</f>
        <v/>
      </c>
      <c r="AO54" s="259">
        <f>IF(AO52="","",VLOOKUP(AO52,'【記載例】シフト記号表（勤務時間帯）'!$C$6:$U$35,19,FALSE))</f>
        <v>3</v>
      </c>
      <c r="AP54" s="259" t="str">
        <f>IF(AP52="","",VLOOKUP(AP52,'【記載例】シフト記号表（勤務時間帯）'!$C$6:$U$35,19,FALSE))</f>
        <v/>
      </c>
      <c r="AQ54" s="259" t="str">
        <f>IF(AQ52="","",VLOOKUP(AQ52,'【記載例】シフト記号表（勤務時間帯）'!$C$6:$U$35,19,FALSE))</f>
        <v/>
      </c>
      <c r="AR54" s="259">
        <f>IF(AR52="","",VLOOKUP(AR52,'【記載例】シフト記号表（勤務時間帯）'!$C$6:$U$35,19,FALSE))</f>
        <v>3</v>
      </c>
      <c r="AS54" s="259" t="str">
        <f>IF(AS52="","",VLOOKUP(AS52,'【記載例】シフト記号表（勤務時間帯）'!$C$6:$U$35,19,FALSE))</f>
        <v/>
      </c>
      <c r="AT54" s="260">
        <f>IF(AT52="","",VLOOKUP(AT52,'【記載例】シフト記号表（勤務時間帯）'!$C$6:$U$35,19,FALSE))</f>
        <v>3</v>
      </c>
      <c r="AU54" s="258" t="str">
        <f>IF(AU52="","",VLOOKUP(AU52,'【記載例】シフト記号表（勤務時間帯）'!$C$6:$U$35,19,FALSE))</f>
        <v/>
      </c>
      <c r="AV54" s="259" t="str">
        <f>IF(AV52="","",VLOOKUP(AV52,'【記載例】シフト記号表（勤務時間帯）'!$C$6:$U$35,19,FALSE))</f>
        <v/>
      </c>
      <c r="AW54" s="259" t="str">
        <f>IF(AW52="","",VLOOKUP(AW52,'【記載例】シフト記号表（勤務時間帯）'!$C$6:$U$35,19,FALSE))</f>
        <v/>
      </c>
      <c r="AX54" s="808">
        <f>IF($BB$3="４週",SUM(S54:AT54),IF($BB$3="暦月",SUM(S54:AW54),""))</f>
        <v>36</v>
      </c>
      <c r="AY54" s="809"/>
      <c r="AZ54" s="810">
        <f>IF($BB$3="４週",AX54/4,IF($BB$3="暦月",【記載例】勤務表!AX54/(【記載例】勤務表!$BB$8/7),""))</f>
        <v>9</v>
      </c>
      <c r="BA54" s="811"/>
      <c r="BB54" s="795"/>
      <c r="BC54" s="796"/>
      <c r="BD54" s="796"/>
      <c r="BE54" s="796"/>
      <c r="BF54" s="797"/>
    </row>
    <row r="55" spans="2:58" ht="20.25" customHeight="1" x14ac:dyDescent="0.2">
      <c r="B55" s="898">
        <f>B52+1</f>
        <v>12</v>
      </c>
      <c r="C55" s="834"/>
      <c r="D55" s="835"/>
      <c r="E55" s="836"/>
      <c r="F55" s="261"/>
      <c r="G55" s="815"/>
      <c r="H55" s="817"/>
      <c r="I55" s="747"/>
      <c r="J55" s="747"/>
      <c r="K55" s="748"/>
      <c r="L55" s="818"/>
      <c r="M55" s="819"/>
      <c r="N55" s="819"/>
      <c r="O55" s="820"/>
      <c r="P55" s="824" t="s">
        <v>81</v>
      </c>
      <c r="Q55" s="825"/>
      <c r="R55" s="826"/>
      <c r="S55" s="250"/>
      <c r="T55" s="251"/>
      <c r="U55" s="251"/>
      <c r="V55" s="251"/>
      <c r="W55" s="251"/>
      <c r="X55" s="251"/>
      <c r="Y55" s="252"/>
      <c r="Z55" s="250"/>
      <c r="AA55" s="251"/>
      <c r="AB55" s="251"/>
      <c r="AC55" s="251"/>
      <c r="AD55" s="251"/>
      <c r="AE55" s="251"/>
      <c r="AF55" s="252"/>
      <c r="AG55" s="250"/>
      <c r="AH55" s="251"/>
      <c r="AI55" s="251"/>
      <c r="AJ55" s="251"/>
      <c r="AK55" s="251"/>
      <c r="AL55" s="251"/>
      <c r="AM55" s="252"/>
      <c r="AN55" s="250"/>
      <c r="AO55" s="251"/>
      <c r="AP55" s="251"/>
      <c r="AQ55" s="251"/>
      <c r="AR55" s="251"/>
      <c r="AS55" s="251"/>
      <c r="AT55" s="252"/>
      <c r="AU55" s="250"/>
      <c r="AV55" s="251"/>
      <c r="AW55" s="251"/>
      <c r="AX55" s="827"/>
      <c r="AY55" s="828"/>
      <c r="AZ55" s="829"/>
      <c r="BA55" s="830"/>
      <c r="BB55" s="857"/>
      <c r="BC55" s="819"/>
      <c r="BD55" s="819"/>
      <c r="BE55" s="819"/>
      <c r="BF55" s="820"/>
    </row>
    <row r="56" spans="2:58" ht="20.25" customHeight="1" x14ac:dyDescent="0.2">
      <c r="B56" s="898"/>
      <c r="C56" s="837"/>
      <c r="D56" s="838"/>
      <c r="E56" s="839"/>
      <c r="F56" s="253"/>
      <c r="G56" s="742"/>
      <c r="H56" s="746"/>
      <c r="I56" s="747"/>
      <c r="J56" s="747"/>
      <c r="K56" s="748"/>
      <c r="L56" s="752"/>
      <c r="M56" s="753"/>
      <c r="N56" s="753"/>
      <c r="O56" s="754"/>
      <c r="P56" s="798" t="s">
        <v>82</v>
      </c>
      <c r="Q56" s="799"/>
      <c r="R56" s="800"/>
      <c r="S56" s="254" t="str">
        <f>IF(S55="","",VLOOKUP(S55,'【記載例】シフト記号表（勤務時間帯）'!$C$6:$K$35,9,FALSE))</f>
        <v/>
      </c>
      <c r="T56" s="255" t="str">
        <f>IF(T55="","",VLOOKUP(T55,'【記載例】シフト記号表（勤務時間帯）'!$C$6:$K$35,9,FALSE))</f>
        <v/>
      </c>
      <c r="U56" s="255" t="str">
        <f>IF(U55="","",VLOOKUP(U55,'【記載例】シフト記号表（勤務時間帯）'!$C$6:$K$35,9,FALSE))</f>
        <v/>
      </c>
      <c r="V56" s="255" t="str">
        <f>IF(V55="","",VLOOKUP(V55,'【記載例】シフト記号表（勤務時間帯）'!$C$6:$K$35,9,FALSE))</f>
        <v/>
      </c>
      <c r="W56" s="255" t="str">
        <f>IF(W55="","",VLOOKUP(W55,'【記載例】シフト記号表（勤務時間帯）'!$C$6:$K$35,9,FALSE))</f>
        <v/>
      </c>
      <c r="X56" s="255" t="str">
        <f>IF(X55="","",VLOOKUP(X55,'【記載例】シフト記号表（勤務時間帯）'!$C$6:$K$35,9,FALSE))</f>
        <v/>
      </c>
      <c r="Y56" s="256" t="str">
        <f>IF(Y55="","",VLOOKUP(Y55,'【記載例】シフト記号表（勤務時間帯）'!$C$6:$K$35,9,FALSE))</f>
        <v/>
      </c>
      <c r="Z56" s="254" t="str">
        <f>IF(Z55="","",VLOOKUP(Z55,'【記載例】シフト記号表（勤務時間帯）'!$C$6:$K$35,9,FALSE))</f>
        <v/>
      </c>
      <c r="AA56" s="255" t="str">
        <f>IF(AA55="","",VLOOKUP(AA55,'【記載例】シフト記号表（勤務時間帯）'!$C$6:$K$35,9,FALSE))</f>
        <v/>
      </c>
      <c r="AB56" s="255" t="str">
        <f>IF(AB55="","",VLOOKUP(AB55,'【記載例】シフト記号表（勤務時間帯）'!$C$6:$K$35,9,FALSE))</f>
        <v/>
      </c>
      <c r="AC56" s="255" t="str">
        <f>IF(AC55="","",VLOOKUP(AC55,'【記載例】シフト記号表（勤務時間帯）'!$C$6:$K$35,9,FALSE))</f>
        <v/>
      </c>
      <c r="AD56" s="255" t="str">
        <f>IF(AD55="","",VLOOKUP(AD55,'【記載例】シフト記号表（勤務時間帯）'!$C$6:$K$35,9,FALSE))</f>
        <v/>
      </c>
      <c r="AE56" s="255" t="str">
        <f>IF(AE55="","",VLOOKUP(AE55,'【記載例】シフト記号表（勤務時間帯）'!$C$6:$K$35,9,FALSE))</f>
        <v/>
      </c>
      <c r="AF56" s="256" t="str">
        <f>IF(AF55="","",VLOOKUP(AF55,'【記載例】シフト記号表（勤務時間帯）'!$C$6:$K$35,9,FALSE))</f>
        <v/>
      </c>
      <c r="AG56" s="254" t="str">
        <f>IF(AG55="","",VLOOKUP(AG55,'【記載例】シフト記号表（勤務時間帯）'!$C$6:$K$35,9,FALSE))</f>
        <v/>
      </c>
      <c r="AH56" s="255" t="str">
        <f>IF(AH55="","",VLOOKUP(AH55,'【記載例】シフト記号表（勤務時間帯）'!$C$6:$K$35,9,FALSE))</f>
        <v/>
      </c>
      <c r="AI56" s="255" t="str">
        <f>IF(AI55="","",VLOOKUP(AI55,'【記載例】シフト記号表（勤務時間帯）'!$C$6:$K$35,9,FALSE))</f>
        <v/>
      </c>
      <c r="AJ56" s="255" t="str">
        <f>IF(AJ55="","",VLOOKUP(AJ55,'【記載例】シフト記号表（勤務時間帯）'!$C$6:$K$35,9,FALSE))</f>
        <v/>
      </c>
      <c r="AK56" s="255" t="str">
        <f>IF(AK55="","",VLOOKUP(AK55,'【記載例】シフト記号表（勤務時間帯）'!$C$6:$K$35,9,FALSE))</f>
        <v/>
      </c>
      <c r="AL56" s="255" t="str">
        <f>IF(AL55="","",VLOOKUP(AL55,'【記載例】シフト記号表（勤務時間帯）'!$C$6:$K$35,9,FALSE))</f>
        <v/>
      </c>
      <c r="AM56" s="256" t="str">
        <f>IF(AM55="","",VLOOKUP(AM55,'【記載例】シフト記号表（勤務時間帯）'!$C$6:$K$35,9,FALSE))</f>
        <v/>
      </c>
      <c r="AN56" s="254" t="str">
        <f>IF(AN55="","",VLOOKUP(AN55,'【記載例】シフト記号表（勤務時間帯）'!$C$6:$K$35,9,FALSE))</f>
        <v/>
      </c>
      <c r="AO56" s="255" t="str">
        <f>IF(AO55="","",VLOOKUP(AO55,'【記載例】シフト記号表（勤務時間帯）'!$C$6:$K$35,9,FALSE))</f>
        <v/>
      </c>
      <c r="AP56" s="255" t="str">
        <f>IF(AP55="","",VLOOKUP(AP55,'【記載例】シフト記号表（勤務時間帯）'!$C$6:$K$35,9,FALSE))</f>
        <v/>
      </c>
      <c r="AQ56" s="255" t="str">
        <f>IF(AQ55="","",VLOOKUP(AQ55,'【記載例】シフト記号表（勤務時間帯）'!$C$6:$K$35,9,FALSE))</f>
        <v/>
      </c>
      <c r="AR56" s="255" t="str">
        <f>IF(AR55="","",VLOOKUP(AR55,'【記載例】シフト記号表（勤務時間帯）'!$C$6:$K$35,9,FALSE))</f>
        <v/>
      </c>
      <c r="AS56" s="255" t="str">
        <f>IF(AS55="","",VLOOKUP(AS55,'【記載例】シフト記号表（勤務時間帯）'!$C$6:$K$35,9,FALSE))</f>
        <v/>
      </c>
      <c r="AT56" s="256" t="str">
        <f>IF(AT55="","",VLOOKUP(AT55,'【記載例】シフト記号表（勤務時間帯）'!$C$6:$K$35,9,FALSE))</f>
        <v/>
      </c>
      <c r="AU56" s="254" t="str">
        <f>IF(AU55="","",VLOOKUP(AU55,'【記載例】シフト記号表（勤務時間帯）'!$C$6:$K$35,9,FALSE))</f>
        <v/>
      </c>
      <c r="AV56" s="255" t="str">
        <f>IF(AV55="","",VLOOKUP(AV55,'【記載例】シフト記号表（勤務時間帯）'!$C$6:$K$35,9,FALSE))</f>
        <v/>
      </c>
      <c r="AW56" s="255" t="str">
        <f>IF(AW55="","",VLOOKUP(AW55,'【記載例】シフト記号表（勤務時間帯）'!$C$6:$K$35,9,FALSE))</f>
        <v/>
      </c>
      <c r="AX56" s="801">
        <f>IF($BB$3="４週",SUM(S56:AT56),IF($BB$3="暦月",SUM(S56:AW56),""))</f>
        <v>0</v>
      </c>
      <c r="AY56" s="802"/>
      <c r="AZ56" s="803">
        <f>IF($BB$3="４週",AX56/4,IF($BB$3="暦月",【記載例】勤務表!AX56/(【記載例】勤務表!$BB$8/7),""))</f>
        <v>0</v>
      </c>
      <c r="BA56" s="804"/>
      <c r="BB56" s="858"/>
      <c r="BC56" s="753"/>
      <c r="BD56" s="753"/>
      <c r="BE56" s="753"/>
      <c r="BF56" s="754"/>
    </row>
    <row r="57" spans="2:58" ht="20.25" customHeight="1" x14ac:dyDescent="0.2">
      <c r="B57" s="898"/>
      <c r="C57" s="840"/>
      <c r="D57" s="841"/>
      <c r="E57" s="842"/>
      <c r="F57" s="253">
        <f>C55</f>
        <v>0</v>
      </c>
      <c r="G57" s="816"/>
      <c r="H57" s="746"/>
      <c r="I57" s="747"/>
      <c r="J57" s="747"/>
      <c r="K57" s="748"/>
      <c r="L57" s="821"/>
      <c r="M57" s="822"/>
      <c r="N57" s="822"/>
      <c r="O57" s="823"/>
      <c r="P57" s="805" t="s">
        <v>83</v>
      </c>
      <c r="Q57" s="806"/>
      <c r="R57" s="807"/>
      <c r="S57" s="258" t="str">
        <f>IF(S55="","",VLOOKUP(S55,'【記載例】シフト記号表（勤務時間帯）'!$C$6:$U$35,19,FALSE))</f>
        <v/>
      </c>
      <c r="T57" s="259" t="str">
        <f>IF(T55="","",VLOOKUP(T55,'【記載例】シフト記号表（勤務時間帯）'!$C$6:$U$35,19,FALSE))</f>
        <v/>
      </c>
      <c r="U57" s="259" t="str">
        <f>IF(U55="","",VLOOKUP(U55,'【記載例】シフト記号表（勤務時間帯）'!$C$6:$U$35,19,FALSE))</f>
        <v/>
      </c>
      <c r="V57" s="259" t="str">
        <f>IF(V55="","",VLOOKUP(V55,'【記載例】シフト記号表（勤務時間帯）'!$C$6:$U$35,19,FALSE))</f>
        <v/>
      </c>
      <c r="W57" s="259" t="str">
        <f>IF(W55="","",VLOOKUP(W55,'【記載例】シフト記号表（勤務時間帯）'!$C$6:$U$35,19,FALSE))</f>
        <v/>
      </c>
      <c r="X57" s="259" t="str">
        <f>IF(X55="","",VLOOKUP(X55,'【記載例】シフト記号表（勤務時間帯）'!$C$6:$U$35,19,FALSE))</f>
        <v/>
      </c>
      <c r="Y57" s="260" t="str">
        <f>IF(Y55="","",VLOOKUP(Y55,'【記載例】シフト記号表（勤務時間帯）'!$C$6:$U$35,19,FALSE))</f>
        <v/>
      </c>
      <c r="Z57" s="258" t="str">
        <f>IF(Z55="","",VLOOKUP(Z55,'【記載例】シフト記号表（勤務時間帯）'!$C$6:$U$35,19,FALSE))</f>
        <v/>
      </c>
      <c r="AA57" s="259" t="str">
        <f>IF(AA55="","",VLOOKUP(AA55,'【記載例】シフト記号表（勤務時間帯）'!$C$6:$U$35,19,FALSE))</f>
        <v/>
      </c>
      <c r="AB57" s="259" t="str">
        <f>IF(AB55="","",VLOOKUP(AB55,'【記載例】シフト記号表（勤務時間帯）'!$C$6:$U$35,19,FALSE))</f>
        <v/>
      </c>
      <c r="AC57" s="259" t="str">
        <f>IF(AC55="","",VLOOKUP(AC55,'【記載例】シフト記号表（勤務時間帯）'!$C$6:$U$35,19,FALSE))</f>
        <v/>
      </c>
      <c r="AD57" s="259" t="str">
        <f>IF(AD55="","",VLOOKUP(AD55,'【記載例】シフト記号表（勤務時間帯）'!$C$6:$U$35,19,FALSE))</f>
        <v/>
      </c>
      <c r="AE57" s="259" t="str">
        <f>IF(AE55="","",VLOOKUP(AE55,'【記載例】シフト記号表（勤務時間帯）'!$C$6:$U$35,19,FALSE))</f>
        <v/>
      </c>
      <c r="AF57" s="260" t="str">
        <f>IF(AF55="","",VLOOKUP(AF55,'【記載例】シフト記号表（勤務時間帯）'!$C$6:$U$35,19,FALSE))</f>
        <v/>
      </c>
      <c r="AG57" s="258" t="str">
        <f>IF(AG55="","",VLOOKUP(AG55,'【記載例】シフト記号表（勤務時間帯）'!$C$6:$U$35,19,FALSE))</f>
        <v/>
      </c>
      <c r="AH57" s="259" t="str">
        <f>IF(AH55="","",VLOOKUP(AH55,'【記載例】シフト記号表（勤務時間帯）'!$C$6:$U$35,19,FALSE))</f>
        <v/>
      </c>
      <c r="AI57" s="259" t="str">
        <f>IF(AI55="","",VLOOKUP(AI55,'【記載例】シフト記号表（勤務時間帯）'!$C$6:$U$35,19,FALSE))</f>
        <v/>
      </c>
      <c r="AJ57" s="259" t="str">
        <f>IF(AJ55="","",VLOOKUP(AJ55,'【記載例】シフト記号表（勤務時間帯）'!$C$6:$U$35,19,FALSE))</f>
        <v/>
      </c>
      <c r="AK57" s="259" t="str">
        <f>IF(AK55="","",VLOOKUP(AK55,'【記載例】シフト記号表（勤務時間帯）'!$C$6:$U$35,19,FALSE))</f>
        <v/>
      </c>
      <c r="AL57" s="259" t="str">
        <f>IF(AL55="","",VLOOKUP(AL55,'【記載例】シフト記号表（勤務時間帯）'!$C$6:$U$35,19,FALSE))</f>
        <v/>
      </c>
      <c r="AM57" s="260" t="str">
        <f>IF(AM55="","",VLOOKUP(AM55,'【記載例】シフト記号表（勤務時間帯）'!$C$6:$U$35,19,FALSE))</f>
        <v/>
      </c>
      <c r="AN57" s="258" t="str">
        <f>IF(AN55="","",VLOOKUP(AN55,'【記載例】シフト記号表（勤務時間帯）'!$C$6:$U$35,19,FALSE))</f>
        <v/>
      </c>
      <c r="AO57" s="259" t="str">
        <f>IF(AO55="","",VLOOKUP(AO55,'【記載例】シフト記号表（勤務時間帯）'!$C$6:$U$35,19,FALSE))</f>
        <v/>
      </c>
      <c r="AP57" s="259" t="str">
        <f>IF(AP55="","",VLOOKUP(AP55,'【記載例】シフト記号表（勤務時間帯）'!$C$6:$U$35,19,FALSE))</f>
        <v/>
      </c>
      <c r="AQ57" s="259" t="str">
        <f>IF(AQ55="","",VLOOKUP(AQ55,'【記載例】シフト記号表（勤務時間帯）'!$C$6:$U$35,19,FALSE))</f>
        <v/>
      </c>
      <c r="AR57" s="259" t="str">
        <f>IF(AR55="","",VLOOKUP(AR55,'【記載例】シフト記号表（勤務時間帯）'!$C$6:$U$35,19,FALSE))</f>
        <v/>
      </c>
      <c r="AS57" s="259" t="str">
        <f>IF(AS55="","",VLOOKUP(AS55,'【記載例】シフト記号表（勤務時間帯）'!$C$6:$U$35,19,FALSE))</f>
        <v/>
      </c>
      <c r="AT57" s="260" t="str">
        <f>IF(AT55="","",VLOOKUP(AT55,'【記載例】シフト記号表（勤務時間帯）'!$C$6:$U$35,19,FALSE))</f>
        <v/>
      </c>
      <c r="AU57" s="258" t="str">
        <f>IF(AU55="","",VLOOKUP(AU55,'【記載例】シフト記号表（勤務時間帯）'!$C$6:$U$35,19,FALSE))</f>
        <v/>
      </c>
      <c r="AV57" s="259" t="str">
        <f>IF(AV55="","",VLOOKUP(AV55,'【記載例】シフト記号表（勤務時間帯）'!$C$6:$U$35,19,FALSE))</f>
        <v/>
      </c>
      <c r="AW57" s="259" t="str">
        <f>IF(AW55="","",VLOOKUP(AW55,'【記載例】シフト記号表（勤務時間帯）'!$C$6:$U$35,19,FALSE))</f>
        <v/>
      </c>
      <c r="AX57" s="808">
        <f>IF($BB$3="４週",SUM(S57:AT57),IF($BB$3="暦月",SUM(S57:AW57),""))</f>
        <v>0</v>
      </c>
      <c r="AY57" s="809"/>
      <c r="AZ57" s="810">
        <f>IF($BB$3="４週",AX57/4,IF($BB$3="暦月",【記載例】勤務表!AX57/(【記載例】勤務表!$BB$8/7),""))</f>
        <v>0</v>
      </c>
      <c r="BA57" s="811"/>
      <c r="BB57" s="859"/>
      <c r="BC57" s="822"/>
      <c r="BD57" s="822"/>
      <c r="BE57" s="822"/>
      <c r="BF57" s="823"/>
    </row>
    <row r="58" spans="2:58" ht="20.25" customHeight="1" x14ac:dyDescent="0.2">
      <c r="B58" s="898">
        <f>B55+1</f>
        <v>13</v>
      </c>
      <c r="C58" s="834"/>
      <c r="D58" s="835"/>
      <c r="E58" s="836"/>
      <c r="F58" s="261"/>
      <c r="G58" s="815"/>
      <c r="H58" s="817"/>
      <c r="I58" s="747"/>
      <c r="J58" s="747"/>
      <c r="K58" s="748"/>
      <c r="L58" s="818"/>
      <c r="M58" s="819"/>
      <c r="N58" s="819"/>
      <c r="O58" s="820"/>
      <c r="P58" s="824" t="s">
        <v>81</v>
      </c>
      <c r="Q58" s="825"/>
      <c r="R58" s="826"/>
      <c r="S58" s="250"/>
      <c r="T58" s="251"/>
      <c r="U58" s="251"/>
      <c r="V58" s="251"/>
      <c r="W58" s="251"/>
      <c r="X58" s="251"/>
      <c r="Y58" s="252"/>
      <c r="Z58" s="250"/>
      <c r="AA58" s="251"/>
      <c r="AB58" s="251"/>
      <c r="AC58" s="251"/>
      <c r="AD58" s="251"/>
      <c r="AE58" s="251"/>
      <c r="AF58" s="252"/>
      <c r="AG58" s="250"/>
      <c r="AH58" s="251"/>
      <c r="AI58" s="251"/>
      <c r="AJ58" s="251"/>
      <c r="AK58" s="251"/>
      <c r="AL58" s="251"/>
      <c r="AM58" s="252"/>
      <c r="AN58" s="250"/>
      <c r="AO58" s="251"/>
      <c r="AP58" s="251"/>
      <c r="AQ58" s="251"/>
      <c r="AR58" s="251"/>
      <c r="AS58" s="251"/>
      <c r="AT58" s="252"/>
      <c r="AU58" s="250"/>
      <c r="AV58" s="251"/>
      <c r="AW58" s="251"/>
      <c r="AX58" s="827"/>
      <c r="AY58" s="828"/>
      <c r="AZ58" s="829"/>
      <c r="BA58" s="830"/>
      <c r="BB58" s="857"/>
      <c r="BC58" s="819"/>
      <c r="BD58" s="819"/>
      <c r="BE58" s="819"/>
      <c r="BF58" s="820"/>
    </row>
    <row r="59" spans="2:58" ht="20.25" customHeight="1" x14ac:dyDescent="0.2">
      <c r="B59" s="898"/>
      <c r="C59" s="837"/>
      <c r="D59" s="838"/>
      <c r="E59" s="839"/>
      <c r="F59" s="253"/>
      <c r="G59" s="742"/>
      <c r="H59" s="746"/>
      <c r="I59" s="747"/>
      <c r="J59" s="747"/>
      <c r="K59" s="748"/>
      <c r="L59" s="752"/>
      <c r="M59" s="753"/>
      <c r="N59" s="753"/>
      <c r="O59" s="754"/>
      <c r="P59" s="798" t="s">
        <v>82</v>
      </c>
      <c r="Q59" s="799"/>
      <c r="R59" s="800"/>
      <c r="S59" s="254" t="str">
        <f>IF(S58="","",VLOOKUP(S58,'【記載例】シフト記号表（勤務時間帯）'!$C$6:$K$35,9,FALSE))</f>
        <v/>
      </c>
      <c r="T59" s="255" t="str">
        <f>IF(T58="","",VLOOKUP(T58,'【記載例】シフト記号表（勤務時間帯）'!$C$6:$K$35,9,FALSE))</f>
        <v/>
      </c>
      <c r="U59" s="255" t="str">
        <f>IF(U58="","",VLOOKUP(U58,'【記載例】シフト記号表（勤務時間帯）'!$C$6:$K$35,9,FALSE))</f>
        <v/>
      </c>
      <c r="V59" s="255" t="str">
        <f>IF(V58="","",VLOOKUP(V58,'【記載例】シフト記号表（勤務時間帯）'!$C$6:$K$35,9,FALSE))</f>
        <v/>
      </c>
      <c r="W59" s="255" t="str">
        <f>IF(W58="","",VLOOKUP(W58,'【記載例】シフト記号表（勤務時間帯）'!$C$6:$K$35,9,FALSE))</f>
        <v/>
      </c>
      <c r="X59" s="255" t="str">
        <f>IF(X58="","",VLOOKUP(X58,'【記載例】シフト記号表（勤務時間帯）'!$C$6:$K$35,9,FALSE))</f>
        <v/>
      </c>
      <c r="Y59" s="256" t="str">
        <f>IF(Y58="","",VLOOKUP(Y58,'【記載例】シフト記号表（勤務時間帯）'!$C$6:$K$35,9,FALSE))</f>
        <v/>
      </c>
      <c r="Z59" s="254" t="str">
        <f>IF(Z58="","",VLOOKUP(Z58,'【記載例】シフト記号表（勤務時間帯）'!$C$6:$K$35,9,FALSE))</f>
        <v/>
      </c>
      <c r="AA59" s="255" t="str">
        <f>IF(AA58="","",VLOOKUP(AA58,'【記載例】シフト記号表（勤務時間帯）'!$C$6:$K$35,9,FALSE))</f>
        <v/>
      </c>
      <c r="AB59" s="255" t="str">
        <f>IF(AB58="","",VLOOKUP(AB58,'【記載例】シフト記号表（勤務時間帯）'!$C$6:$K$35,9,FALSE))</f>
        <v/>
      </c>
      <c r="AC59" s="255" t="str">
        <f>IF(AC58="","",VLOOKUP(AC58,'【記載例】シフト記号表（勤務時間帯）'!$C$6:$K$35,9,FALSE))</f>
        <v/>
      </c>
      <c r="AD59" s="255" t="str">
        <f>IF(AD58="","",VLOOKUP(AD58,'【記載例】シフト記号表（勤務時間帯）'!$C$6:$K$35,9,FALSE))</f>
        <v/>
      </c>
      <c r="AE59" s="255" t="str">
        <f>IF(AE58="","",VLOOKUP(AE58,'【記載例】シフト記号表（勤務時間帯）'!$C$6:$K$35,9,FALSE))</f>
        <v/>
      </c>
      <c r="AF59" s="256" t="str">
        <f>IF(AF58="","",VLOOKUP(AF58,'【記載例】シフト記号表（勤務時間帯）'!$C$6:$K$35,9,FALSE))</f>
        <v/>
      </c>
      <c r="AG59" s="254" t="str">
        <f>IF(AG58="","",VLOOKUP(AG58,'【記載例】シフト記号表（勤務時間帯）'!$C$6:$K$35,9,FALSE))</f>
        <v/>
      </c>
      <c r="AH59" s="255" t="str">
        <f>IF(AH58="","",VLOOKUP(AH58,'【記載例】シフト記号表（勤務時間帯）'!$C$6:$K$35,9,FALSE))</f>
        <v/>
      </c>
      <c r="AI59" s="255" t="str">
        <f>IF(AI58="","",VLOOKUP(AI58,'【記載例】シフト記号表（勤務時間帯）'!$C$6:$K$35,9,FALSE))</f>
        <v/>
      </c>
      <c r="AJ59" s="255" t="str">
        <f>IF(AJ58="","",VLOOKUP(AJ58,'【記載例】シフト記号表（勤務時間帯）'!$C$6:$K$35,9,FALSE))</f>
        <v/>
      </c>
      <c r="AK59" s="255" t="str">
        <f>IF(AK58="","",VLOOKUP(AK58,'【記載例】シフト記号表（勤務時間帯）'!$C$6:$K$35,9,FALSE))</f>
        <v/>
      </c>
      <c r="AL59" s="255" t="str">
        <f>IF(AL58="","",VLOOKUP(AL58,'【記載例】シフト記号表（勤務時間帯）'!$C$6:$K$35,9,FALSE))</f>
        <v/>
      </c>
      <c r="AM59" s="256" t="str">
        <f>IF(AM58="","",VLOOKUP(AM58,'【記載例】シフト記号表（勤務時間帯）'!$C$6:$K$35,9,FALSE))</f>
        <v/>
      </c>
      <c r="AN59" s="254" t="str">
        <f>IF(AN58="","",VLOOKUP(AN58,'【記載例】シフト記号表（勤務時間帯）'!$C$6:$K$35,9,FALSE))</f>
        <v/>
      </c>
      <c r="AO59" s="255" t="str">
        <f>IF(AO58="","",VLOOKUP(AO58,'【記載例】シフト記号表（勤務時間帯）'!$C$6:$K$35,9,FALSE))</f>
        <v/>
      </c>
      <c r="AP59" s="255" t="str">
        <f>IF(AP58="","",VLOOKUP(AP58,'【記載例】シフト記号表（勤務時間帯）'!$C$6:$K$35,9,FALSE))</f>
        <v/>
      </c>
      <c r="AQ59" s="255" t="str">
        <f>IF(AQ58="","",VLOOKUP(AQ58,'【記載例】シフト記号表（勤務時間帯）'!$C$6:$K$35,9,FALSE))</f>
        <v/>
      </c>
      <c r="AR59" s="255" t="str">
        <f>IF(AR58="","",VLOOKUP(AR58,'【記載例】シフト記号表（勤務時間帯）'!$C$6:$K$35,9,FALSE))</f>
        <v/>
      </c>
      <c r="AS59" s="255" t="str">
        <f>IF(AS58="","",VLOOKUP(AS58,'【記載例】シフト記号表（勤務時間帯）'!$C$6:$K$35,9,FALSE))</f>
        <v/>
      </c>
      <c r="AT59" s="256" t="str">
        <f>IF(AT58="","",VLOOKUP(AT58,'【記載例】シフト記号表（勤務時間帯）'!$C$6:$K$35,9,FALSE))</f>
        <v/>
      </c>
      <c r="AU59" s="254" t="str">
        <f>IF(AU58="","",VLOOKUP(AU58,'【記載例】シフト記号表（勤務時間帯）'!$C$6:$K$35,9,FALSE))</f>
        <v/>
      </c>
      <c r="AV59" s="255" t="str">
        <f>IF(AV58="","",VLOOKUP(AV58,'【記載例】シフト記号表（勤務時間帯）'!$C$6:$K$35,9,FALSE))</f>
        <v/>
      </c>
      <c r="AW59" s="255" t="str">
        <f>IF(AW58="","",VLOOKUP(AW58,'【記載例】シフト記号表（勤務時間帯）'!$C$6:$K$35,9,FALSE))</f>
        <v/>
      </c>
      <c r="AX59" s="801">
        <f>IF($BB$3="４週",SUM(S59:AT59),IF($BB$3="暦月",SUM(S59:AW59),""))</f>
        <v>0</v>
      </c>
      <c r="AY59" s="802"/>
      <c r="AZ59" s="803">
        <f>IF($BB$3="４週",AX59/4,IF($BB$3="暦月",【記載例】勤務表!AX59/(【記載例】勤務表!$BB$8/7),""))</f>
        <v>0</v>
      </c>
      <c r="BA59" s="804"/>
      <c r="BB59" s="858"/>
      <c r="BC59" s="753"/>
      <c r="BD59" s="753"/>
      <c r="BE59" s="753"/>
      <c r="BF59" s="754"/>
    </row>
    <row r="60" spans="2:58" ht="20.25" customHeight="1" thickBot="1" x14ac:dyDescent="0.25">
      <c r="B60" s="899"/>
      <c r="C60" s="840"/>
      <c r="D60" s="841"/>
      <c r="E60" s="842"/>
      <c r="F60" s="262">
        <f>C58</f>
        <v>0</v>
      </c>
      <c r="G60" s="850"/>
      <c r="H60" s="851"/>
      <c r="I60" s="852"/>
      <c r="J60" s="852"/>
      <c r="K60" s="853"/>
      <c r="L60" s="854"/>
      <c r="M60" s="855"/>
      <c r="N60" s="855"/>
      <c r="O60" s="856"/>
      <c r="P60" s="891" t="s">
        <v>83</v>
      </c>
      <c r="Q60" s="892"/>
      <c r="R60" s="893"/>
      <c r="S60" s="258" t="str">
        <f>IF(S58="","",VLOOKUP(S58,'【記載例】シフト記号表（勤務時間帯）'!$C$6:$U$35,19,FALSE))</f>
        <v/>
      </c>
      <c r="T60" s="259" t="str">
        <f>IF(T58="","",VLOOKUP(T58,'【記載例】シフト記号表（勤務時間帯）'!$C$6:$U$35,19,FALSE))</f>
        <v/>
      </c>
      <c r="U60" s="259" t="str">
        <f>IF(U58="","",VLOOKUP(U58,'【記載例】シフト記号表（勤務時間帯）'!$C$6:$U$35,19,FALSE))</f>
        <v/>
      </c>
      <c r="V60" s="259" t="str">
        <f>IF(V58="","",VLOOKUP(V58,'【記載例】シフト記号表（勤務時間帯）'!$C$6:$U$35,19,FALSE))</f>
        <v/>
      </c>
      <c r="W60" s="259" t="str">
        <f>IF(W58="","",VLOOKUP(W58,'【記載例】シフト記号表（勤務時間帯）'!$C$6:$U$35,19,FALSE))</f>
        <v/>
      </c>
      <c r="X60" s="259" t="str">
        <f>IF(X58="","",VLOOKUP(X58,'【記載例】シフト記号表（勤務時間帯）'!$C$6:$U$35,19,FALSE))</f>
        <v/>
      </c>
      <c r="Y60" s="260" t="str">
        <f>IF(Y58="","",VLOOKUP(Y58,'【記載例】シフト記号表（勤務時間帯）'!$C$6:$U$35,19,FALSE))</f>
        <v/>
      </c>
      <c r="Z60" s="258" t="str">
        <f>IF(Z58="","",VLOOKUP(Z58,'【記載例】シフト記号表（勤務時間帯）'!$C$6:$U$35,19,FALSE))</f>
        <v/>
      </c>
      <c r="AA60" s="259" t="str">
        <f>IF(AA58="","",VLOOKUP(AA58,'【記載例】シフト記号表（勤務時間帯）'!$C$6:$U$35,19,FALSE))</f>
        <v/>
      </c>
      <c r="AB60" s="259" t="str">
        <f>IF(AB58="","",VLOOKUP(AB58,'【記載例】シフト記号表（勤務時間帯）'!$C$6:$U$35,19,FALSE))</f>
        <v/>
      </c>
      <c r="AC60" s="259" t="str">
        <f>IF(AC58="","",VLOOKUP(AC58,'【記載例】シフト記号表（勤務時間帯）'!$C$6:$U$35,19,FALSE))</f>
        <v/>
      </c>
      <c r="AD60" s="259" t="str">
        <f>IF(AD58="","",VLOOKUP(AD58,'【記載例】シフト記号表（勤務時間帯）'!$C$6:$U$35,19,FALSE))</f>
        <v/>
      </c>
      <c r="AE60" s="259" t="str">
        <f>IF(AE58="","",VLOOKUP(AE58,'【記載例】シフト記号表（勤務時間帯）'!$C$6:$U$35,19,FALSE))</f>
        <v/>
      </c>
      <c r="AF60" s="260" t="str">
        <f>IF(AF58="","",VLOOKUP(AF58,'【記載例】シフト記号表（勤務時間帯）'!$C$6:$U$35,19,FALSE))</f>
        <v/>
      </c>
      <c r="AG60" s="258" t="str">
        <f>IF(AG58="","",VLOOKUP(AG58,'【記載例】シフト記号表（勤務時間帯）'!$C$6:$U$35,19,FALSE))</f>
        <v/>
      </c>
      <c r="AH60" s="259" t="str">
        <f>IF(AH58="","",VLOOKUP(AH58,'【記載例】シフト記号表（勤務時間帯）'!$C$6:$U$35,19,FALSE))</f>
        <v/>
      </c>
      <c r="AI60" s="259" t="str">
        <f>IF(AI58="","",VLOOKUP(AI58,'【記載例】シフト記号表（勤務時間帯）'!$C$6:$U$35,19,FALSE))</f>
        <v/>
      </c>
      <c r="AJ60" s="259" t="str">
        <f>IF(AJ58="","",VLOOKUP(AJ58,'【記載例】シフト記号表（勤務時間帯）'!$C$6:$U$35,19,FALSE))</f>
        <v/>
      </c>
      <c r="AK60" s="259" t="str">
        <f>IF(AK58="","",VLOOKUP(AK58,'【記載例】シフト記号表（勤務時間帯）'!$C$6:$U$35,19,FALSE))</f>
        <v/>
      </c>
      <c r="AL60" s="259" t="str">
        <f>IF(AL58="","",VLOOKUP(AL58,'【記載例】シフト記号表（勤務時間帯）'!$C$6:$U$35,19,FALSE))</f>
        <v/>
      </c>
      <c r="AM60" s="260" t="str">
        <f>IF(AM58="","",VLOOKUP(AM58,'【記載例】シフト記号表（勤務時間帯）'!$C$6:$U$35,19,FALSE))</f>
        <v/>
      </c>
      <c r="AN60" s="258" t="str">
        <f>IF(AN58="","",VLOOKUP(AN58,'【記載例】シフト記号表（勤務時間帯）'!$C$6:$U$35,19,FALSE))</f>
        <v/>
      </c>
      <c r="AO60" s="259" t="str">
        <f>IF(AO58="","",VLOOKUP(AO58,'【記載例】シフト記号表（勤務時間帯）'!$C$6:$U$35,19,FALSE))</f>
        <v/>
      </c>
      <c r="AP60" s="259" t="str">
        <f>IF(AP58="","",VLOOKUP(AP58,'【記載例】シフト記号表（勤務時間帯）'!$C$6:$U$35,19,FALSE))</f>
        <v/>
      </c>
      <c r="AQ60" s="259" t="str">
        <f>IF(AQ58="","",VLOOKUP(AQ58,'【記載例】シフト記号表（勤務時間帯）'!$C$6:$U$35,19,FALSE))</f>
        <v/>
      </c>
      <c r="AR60" s="259" t="str">
        <f>IF(AR58="","",VLOOKUP(AR58,'【記載例】シフト記号表（勤務時間帯）'!$C$6:$U$35,19,FALSE))</f>
        <v/>
      </c>
      <c r="AS60" s="259" t="str">
        <f>IF(AS58="","",VLOOKUP(AS58,'【記載例】シフト記号表（勤務時間帯）'!$C$6:$U$35,19,FALSE))</f>
        <v/>
      </c>
      <c r="AT60" s="260" t="str">
        <f>IF(AT58="","",VLOOKUP(AT58,'【記載例】シフト記号表（勤務時間帯）'!$C$6:$U$35,19,FALSE))</f>
        <v/>
      </c>
      <c r="AU60" s="258" t="str">
        <f>IF(AU58="","",VLOOKUP(AU58,'【記載例】シフト記号表（勤務時間帯）'!$C$6:$U$35,19,FALSE))</f>
        <v/>
      </c>
      <c r="AV60" s="259" t="str">
        <f>IF(AV58="","",VLOOKUP(AV58,'【記載例】シフト記号表（勤務時間帯）'!$C$6:$U$35,19,FALSE))</f>
        <v/>
      </c>
      <c r="AW60" s="259" t="str">
        <f>IF(AW58="","",VLOOKUP(AW58,'【記載例】シフト記号表（勤務時間帯）'!$C$6:$U$35,19,FALSE))</f>
        <v/>
      </c>
      <c r="AX60" s="808">
        <f>IF($BB$3="４週",SUM(S60:AT60),IF($BB$3="暦月",SUM(S60:AW60),""))</f>
        <v>0</v>
      </c>
      <c r="AY60" s="809"/>
      <c r="AZ60" s="810">
        <f>IF($BB$3="４週",AX60/4,IF($BB$3="暦月",【記載例】勤務表!AX60/(【記載例】勤務表!$BB$8/7),""))</f>
        <v>0</v>
      </c>
      <c r="BA60" s="811"/>
      <c r="BB60" s="890"/>
      <c r="BC60" s="855"/>
      <c r="BD60" s="855"/>
      <c r="BE60" s="855"/>
      <c r="BF60" s="856"/>
    </row>
    <row r="61" spans="2:58" s="231" customFormat="1" ht="6" customHeight="1" thickBot="1" x14ac:dyDescent="0.25">
      <c r="B61" s="263"/>
      <c r="C61" s="264"/>
      <c r="D61" s="264"/>
      <c r="E61" s="264"/>
      <c r="F61" s="265"/>
      <c r="G61" s="265"/>
      <c r="H61" s="266"/>
      <c r="I61" s="266"/>
      <c r="J61" s="266"/>
      <c r="K61" s="266"/>
      <c r="L61" s="265"/>
      <c r="M61" s="265"/>
      <c r="N61" s="265"/>
      <c r="O61" s="265"/>
      <c r="P61" s="267"/>
      <c r="Q61" s="267"/>
      <c r="R61" s="267"/>
      <c r="S61" s="266"/>
      <c r="T61" s="266"/>
      <c r="U61" s="266"/>
      <c r="V61" s="266"/>
      <c r="W61" s="266"/>
      <c r="X61" s="266"/>
      <c r="Y61" s="266"/>
      <c r="Z61" s="266"/>
      <c r="AA61" s="266"/>
      <c r="AB61" s="266"/>
      <c r="AC61" s="266"/>
      <c r="AD61" s="266"/>
      <c r="AE61" s="266"/>
      <c r="AF61" s="266"/>
      <c r="AG61" s="266"/>
      <c r="AH61" s="266"/>
      <c r="AI61" s="266"/>
      <c r="AJ61" s="266"/>
      <c r="AK61" s="266"/>
      <c r="AL61" s="266"/>
      <c r="AM61" s="266"/>
      <c r="AN61" s="266"/>
      <c r="AO61" s="266"/>
      <c r="AP61" s="266"/>
      <c r="AQ61" s="266"/>
      <c r="AR61" s="266"/>
      <c r="AS61" s="266"/>
      <c r="AT61" s="266"/>
      <c r="AU61" s="266"/>
      <c r="AV61" s="266"/>
      <c r="AW61" s="266"/>
      <c r="AX61" s="268"/>
      <c r="AY61" s="268"/>
      <c r="AZ61" s="268"/>
      <c r="BA61" s="268"/>
      <c r="BB61" s="265"/>
      <c r="BC61" s="265"/>
      <c r="BD61" s="265"/>
      <c r="BE61" s="265"/>
      <c r="BF61" s="269"/>
    </row>
    <row r="62" spans="2:58" ht="20.149999999999999" customHeight="1" x14ac:dyDescent="0.2">
      <c r="B62" s="270"/>
      <c r="C62" s="271"/>
      <c r="D62" s="271"/>
      <c r="E62" s="271"/>
      <c r="F62" s="271"/>
      <c r="G62" s="860" t="s">
        <v>84</v>
      </c>
      <c r="H62" s="860"/>
      <c r="I62" s="860"/>
      <c r="J62" s="860"/>
      <c r="K62" s="860"/>
      <c r="L62" s="860"/>
      <c r="M62" s="860"/>
      <c r="N62" s="860"/>
      <c r="O62" s="860"/>
      <c r="P62" s="860"/>
      <c r="Q62" s="860"/>
      <c r="R62" s="861"/>
      <c r="S62" s="272">
        <f>IF(SUMIF($F$22:$F$60, "生活相談員", S22:S60)=0,"",SUMIF($F$22:$F$60,"生活相談員",S22:S60))</f>
        <v>7</v>
      </c>
      <c r="T62" s="273">
        <f t="shared" ref="T62:AW62" si="1">IF(SUMIF($F$22:$F$60, "生活相談員", T22:T60)=0,"",SUMIF($F$22:$F$60,"生活相談員",T22:T60))</f>
        <v>7</v>
      </c>
      <c r="U62" s="273">
        <f t="shared" si="1"/>
        <v>7</v>
      </c>
      <c r="V62" s="273">
        <f t="shared" si="1"/>
        <v>7</v>
      </c>
      <c r="W62" s="273">
        <f t="shared" si="1"/>
        <v>7</v>
      </c>
      <c r="X62" s="273">
        <f t="shared" si="1"/>
        <v>7</v>
      </c>
      <c r="Y62" s="274">
        <f t="shared" si="1"/>
        <v>7</v>
      </c>
      <c r="Z62" s="272">
        <f t="shared" si="1"/>
        <v>7</v>
      </c>
      <c r="AA62" s="273">
        <f t="shared" si="1"/>
        <v>7</v>
      </c>
      <c r="AB62" s="273">
        <f t="shared" si="1"/>
        <v>7</v>
      </c>
      <c r="AC62" s="273">
        <f t="shared" si="1"/>
        <v>7</v>
      </c>
      <c r="AD62" s="273">
        <f t="shared" si="1"/>
        <v>7</v>
      </c>
      <c r="AE62" s="273">
        <f t="shared" si="1"/>
        <v>7</v>
      </c>
      <c r="AF62" s="274">
        <f t="shared" si="1"/>
        <v>7</v>
      </c>
      <c r="AG62" s="272">
        <f t="shared" si="1"/>
        <v>7</v>
      </c>
      <c r="AH62" s="273">
        <f t="shared" si="1"/>
        <v>7</v>
      </c>
      <c r="AI62" s="273">
        <f t="shared" si="1"/>
        <v>7</v>
      </c>
      <c r="AJ62" s="273">
        <f t="shared" si="1"/>
        <v>7</v>
      </c>
      <c r="AK62" s="273">
        <f t="shared" si="1"/>
        <v>7</v>
      </c>
      <c r="AL62" s="273">
        <f t="shared" si="1"/>
        <v>7</v>
      </c>
      <c r="AM62" s="274">
        <f t="shared" si="1"/>
        <v>7</v>
      </c>
      <c r="AN62" s="272">
        <f t="shared" si="1"/>
        <v>7</v>
      </c>
      <c r="AO62" s="273">
        <f t="shared" si="1"/>
        <v>7</v>
      </c>
      <c r="AP62" s="273">
        <f t="shared" si="1"/>
        <v>7</v>
      </c>
      <c r="AQ62" s="273">
        <f t="shared" si="1"/>
        <v>7</v>
      </c>
      <c r="AR62" s="273">
        <f t="shared" si="1"/>
        <v>7</v>
      </c>
      <c r="AS62" s="273">
        <f t="shared" si="1"/>
        <v>7</v>
      </c>
      <c r="AT62" s="274">
        <f t="shared" si="1"/>
        <v>7</v>
      </c>
      <c r="AU62" s="272" t="str">
        <f t="shared" si="1"/>
        <v/>
      </c>
      <c r="AV62" s="273" t="str">
        <f t="shared" si="1"/>
        <v/>
      </c>
      <c r="AW62" s="274" t="str">
        <f t="shared" si="1"/>
        <v/>
      </c>
      <c r="AX62" s="862">
        <f>IF(SUMIF($F$22:$F$60, "生活相談員", AX22:AY60)=0,"",SUMIF($F$22:$F$60,"生活相談員",AX22:AY60))</f>
        <v>196</v>
      </c>
      <c r="AY62" s="863"/>
      <c r="AZ62" s="864">
        <f>IF(AX62="","",IF($BB$3="４週",AX62/4,IF($BB$3="暦月",AX62/(【記載例】勤務表!$BB$8/7),"")))</f>
        <v>49</v>
      </c>
      <c r="BA62" s="865"/>
      <c r="BB62" s="900"/>
      <c r="BC62" s="901"/>
      <c r="BD62" s="901"/>
      <c r="BE62" s="901"/>
      <c r="BF62" s="902"/>
    </row>
    <row r="63" spans="2:58" ht="20.25" customHeight="1" x14ac:dyDescent="0.2">
      <c r="B63" s="275"/>
      <c r="C63" s="276"/>
      <c r="D63" s="276"/>
      <c r="E63" s="276"/>
      <c r="F63" s="276"/>
      <c r="G63" s="875" t="s">
        <v>85</v>
      </c>
      <c r="H63" s="875"/>
      <c r="I63" s="875"/>
      <c r="J63" s="875"/>
      <c r="K63" s="875"/>
      <c r="L63" s="875"/>
      <c r="M63" s="875"/>
      <c r="N63" s="875"/>
      <c r="O63" s="875"/>
      <c r="P63" s="875"/>
      <c r="Q63" s="875"/>
      <c r="R63" s="876"/>
      <c r="S63" s="277">
        <f t="shared" ref="S63:AW63" si="2">IF(SUMIF($F$22:$F$60, "介護職員", S22:S60)=0,"",SUMIF($F$22:$F$60, "介護職員", S22:S60))</f>
        <v>14</v>
      </c>
      <c r="T63" s="278">
        <f t="shared" si="2"/>
        <v>14</v>
      </c>
      <c r="U63" s="278">
        <f t="shared" si="2"/>
        <v>14</v>
      </c>
      <c r="V63" s="278">
        <f t="shared" si="2"/>
        <v>14</v>
      </c>
      <c r="W63" s="278">
        <f t="shared" si="2"/>
        <v>14</v>
      </c>
      <c r="X63" s="278">
        <f t="shared" si="2"/>
        <v>14</v>
      </c>
      <c r="Y63" s="279">
        <f t="shared" si="2"/>
        <v>14</v>
      </c>
      <c r="Z63" s="277">
        <f t="shared" si="2"/>
        <v>14</v>
      </c>
      <c r="AA63" s="278">
        <f t="shared" si="2"/>
        <v>14</v>
      </c>
      <c r="AB63" s="278">
        <f t="shared" si="2"/>
        <v>14</v>
      </c>
      <c r="AC63" s="278">
        <f t="shared" si="2"/>
        <v>14</v>
      </c>
      <c r="AD63" s="278">
        <f t="shared" si="2"/>
        <v>14</v>
      </c>
      <c r="AE63" s="278">
        <f t="shared" si="2"/>
        <v>14</v>
      </c>
      <c r="AF63" s="279">
        <f t="shared" si="2"/>
        <v>14</v>
      </c>
      <c r="AG63" s="277">
        <f t="shared" si="2"/>
        <v>14</v>
      </c>
      <c r="AH63" s="278">
        <f t="shared" si="2"/>
        <v>14</v>
      </c>
      <c r="AI63" s="278">
        <f t="shared" si="2"/>
        <v>14</v>
      </c>
      <c r="AJ63" s="278">
        <f t="shared" si="2"/>
        <v>14</v>
      </c>
      <c r="AK63" s="278">
        <f t="shared" si="2"/>
        <v>14</v>
      </c>
      <c r="AL63" s="278">
        <f t="shared" si="2"/>
        <v>14</v>
      </c>
      <c r="AM63" s="279">
        <f t="shared" si="2"/>
        <v>14</v>
      </c>
      <c r="AN63" s="277">
        <f t="shared" si="2"/>
        <v>14</v>
      </c>
      <c r="AO63" s="278">
        <f t="shared" si="2"/>
        <v>14</v>
      </c>
      <c r="AP63" s="278">
        <f t="shared" si="2"/>
        <v>14</v>
      </c>
      <c r="AQ63" s="278">
        <f t="shared" si="2"/>
        <v>14</v>
      </c>
      <c r="AR63" s="278">
        <f t="shared" si="2"/>
        <v>14</v>
      </c>
      <c r="AS63" s="278">
        <f t="shared" si="2"/>
        <v>14</v>
      </c>
      <c r="AT63" s="279">
        <f t="shared" si="2"/>
        <v>14</v>
      </c>
      <c r="AU63" s="277" t="str">
        <f t="shared" si="2"/>
        <v/>
      </c>
      <c r="AV63" s="278" t="str">
        <f t="shared" si="2"/>
        <v/>
      </c>
      <c r="AW63" s="279" t="str">
        <f t="shared" si="2"/>
        <v/>
      </c>
      <c r="AX63" s="877">
        <f>IF(SUMIF($F$22:$F$60, "介護職員", AX22:AX60)=0,"",SUMIF($F$22:$F$60, "介護職員", AX22:AX60))</f>
        <v>392</v>
      </c>
      <c r="AY63" s="878"/>
      <c r="AZ63" s="879">
        <f>IF(AX63="","",IF($BB$3="４週",AX63/4,IF($BB$3="暦月",AX63/(【記載例】勤務表!$BB$8/7),"")))</f>
        <v>98</v>
      </c>
      <c r="BA63" s="880"/>
      <c r="BB63" s="903"/>
      <c r="BC63" s="904"/>
      <c r="BD63" s="904"/>
      <c r="BE63" s="904"/>
      <c r="BF63" s="905"/>
    </row>
    <row r="64" spans="2:58" ht="20.25" customHeight="1" x14ac:dyDescent="0.2">
      <c r="B64" s="275"/>
      <c r="C64" s="276"/>
      <c r="D64" s="276"/>
      <c r="E64" s="276"/>
      <c r="F64" s="276"/>
      <c r="G64" s="875" t="s">
        <v>170</v>
      </c>
      <c r="H64" s="875"/>
      <c r="I64" s="875"/>
      <c r="J64" s="875"/>
      <c r="K64" s="875"/>
      <c r="L64" s="875"/>
      <c r="M64" s="875"/>
      <c r="N64" s="875"/>
      <c r="O64" s="875"/>
      <c r="P64" s="875"/>
      <c r="Q64" s="875"/>
      <c r="R64" s="876"/>
      <c r="S64" s="280">
        <v>20</v>
      </c>
      <c r="T64" s="281">
        <v>20</v>
      </c>
      <c r="U64" s="281">
        <v>20</v>
      </c>
      <c r="V64" s="281">
        <v>20</v>
      </c>
      <c r="W64" s="281">
        <v>20</v>
      </c>
      <c r="X64" s="281">
        <v>20</v>
      </c>
      <c r="Y64" s="282">
        <v>20</v>
      </c>
      <c r="Z64" s="280">
        <v>20</v>
      </c>
      <c r="AA64" s="281">
        <v>20</v>
      </c>
      <c r="AB64" s="281">
        <v>20</v>
      </c>
      <c r="AC64" s="281">
        <v>20</v>
      </c>
      <c r="AD64" s="281">
        <v>20</v>
      </c>
      <c r="AE64" s="281">
        <v>20</v>
      </c>
      <c r="AF64" s="282">
        <v>20</v>
      </c>
      <c r="AG64" s="280">
        <v>20</v>
      </c>
      <c r="AH64" s="281">
        <v>20</v>
      </c>
      <c r="AI64" s="281">
        <v>20</v>
      </c>
      <c r="AJ64" s="281">
        <v>20</v>
      </c>
      <c r="AK64" s="281">
        <v>20</v>
      </c>
      <c r="AL64" s="281">
        <v>20</v>
      </c>
      <c r="AM64" s="282">
        <v>20</v>
      </c>
      <c r="AN64" s="280">
        <v>20</v>
      </c>
      <c r="AO64" s="281">
        <v>20</v>
      </c>
      <c r="AP64" s="281">
        <v>20</v>
      </c>
      <c r="AQ64" s="281">
        <v>20</v>
      </c>
      <c r="AR64" s="281">
        <v>20</v>
      </c>
      <c r="AS64" s="281">
        <v>20</v>
      </c>
      <c r="AT64" s="282">
        <v>20</v>
      </c>
      <c r="AU64" s="280"/>
      <c r="AV64" s="281"/>
      <c r="AW64" s="282"/>
      <c r="AX64" s="909"/>
      <c r="AY64" s="910"/>
      <c r="AZ64" s="910"/>
      <c r="BA64" s="911"/>
      <c r="BB64" s="903"/>
      <c r="BC64" s="904"/>
      <c r="BD64" s="904"/>
      <c r="BE64" s="904"/>
      <c r="BF64" s="905"/>
    </row>
    <row r="65" spans="2:73" ht="20.25" customHeight="1" x14ac:dyDescent="0.2">
      <c r="B65" s="275"/>
      <c r="C65" s="276"/>
      <c r="D65" s="276"/>
      <c r="E65" s="276"/>
      <c r="F65" s="276"/>
      <c r="G65" s="875" t="s">
        <v>87</v>
      </c>
      <c r="H65" s="875"/>
      <c r="I65" s="875"/>
      <c r="J65" s="875"/>
      <c r="K65" s="875"/>
      <c r="L65" s="875"/>
      <c r="M65" s="875"/>
      <c r="N65" s="875"/>
      <c r="O65" s="875"/>
      <c r="P65" s="875"/>
      <c r="Q65" s="875"/>
      <c r="R65" s="876"/>
      <c r="S65" s="280">
        <v>7</v>
      </c>
      <c r="T65" s="281">
        <v>7</v>
      </c>
      <c r="U65" s="281">
        <v>7</v>
      </c>
      <c r="V65" s="281">
        <v>7</v>
      </c>
      <c r="W65" s="281">
        <v>7</v>
      </c>
      <c r="X65" s="281">
        <v>7</v>
      </c>
      <c r="Y65" s="282">
        <v>7</v>
      </c>
      <c r="Z65" s="280">
        <v>7</v>
      </c>
      <c r="AA65" s="281">
        <v>7</v>
      </c>
      <c r="AB65" s="281">
        <v>7</v>
      </c>
      <c r="AC65" s="281">
        <v>7</v>
      </c>
      <c r="AD65" s="281">
        <v>7</v>
      </c>
      <c r="AE65" s="281">
        <v>7</v>
      </c>
      <c r="AF65" s="282">
        <v>7</v>
      </c>
      <c r="AG65" s="280">
        <v>7</v>
      </c>
      <c r="AH65" s="281">
        <v>7</v>
      </c>
      <c r="AI65" s="281">
        <v>7</v>
      </c>
      <c r="AJ65" s="281">
        <v>7</v>
      </c>
      <c r="AK65" s="281">
        <v>7</v>
      </c>
      <c r="AL65" s="281">
        <v>7</v>
      </c>
      <c r="AM65" s="282">
        <v>7</v>
      </c>
      <c r="AN65" s="280">
        <v>7</v>
      </c>
      <c r="AO65" s="281">
        <v>7</v>
      </c>
      <c r="AP65" s="281">
        <v>7</v>
      </c>
      <c r="AQ65" s="281">
        <v>7</v>
      </c>
      <c r="AR65" s="281">
        <v>7</v>
      </c>
      <c r="AS65" s="281">
        <v>7</v>
      </c>
      <c r="AT65" s="282">
        <v>7</v>
      </c>
      <c r="AU65" s="280"/>
      <c r="AV65" s="281"/>
      <c r="AW65" s="282"/>
      <c r="AX65" s="912"/>
      <c r="AY65" s="913"/>
      <c r="AZ65" s="913"/>
      <c r="BA65" s="914"/>
      <c r="BB65" s="903"/>
      <c r="BC65" s="904"/>
      <c r="BD65" s="904"/>
      <c r="BE65" s="904"/>
      <c r="BF65" s="905"/>
    </row>
    <row r="66" spans="2:73" ht="20.25" customHeight="1" thickBot="1" x14ac:dyDescent="0.25">
      <c r="B66" s="283"/>
      <c r="C66" s="284"/>
      <c r="D66" s="284"/>
      <c r="E66" s="284"/>
      <c r="F66" s="284"/>
      <c r="G66" s="894" t="s">
        <v>88</v>
      </c>
      <c r="H66" s="894"/>
      <c r="I66" s="894"/>
      <c r="J66" s="894"/>
      <c r="K66" s="894"/>
      <c r="L66" s="894"/>
      <c r="M66" s="894"/>
      <c r="N66" s="894"/>
      <c r="O66" s="894"/>
      <c r="P66" s="894"/>
      <c r="Q66" s="894"/>
      <c r="R66" s="895"/>
      <c r="S66" s="285">
        <f>IF(S65&lt;&gt;"",IF(S64&gt;15,((S64-15)/5+1)*S65,S65),"")</f>
        <v>14</v>
      </c>
      <c r="T66" s="286">
        <f t="shared" ref="T66:AW66" si="3">IF(T65&lt;&gt;"",IF(T64&gt;15,((T64-15)/5+1)*T65,T65),"")</f>
        <v>14</v>
      </c>
      <c r="U66" s="286">
        <f t="shared" si="3"/>
        <v>14</v>
      </c>
      <c r="V66" s="286">
        <f t="shared" si="3"/>
        <v>14</v>
      </c>
      <c r="W66" s="286">
        <f t="shared" si="3"/>
        <v>14</v>
      </c>
      <c r="X66" s="286">
        <f t="shared" si="3"/>
        <v>14</v>
      </c>
      <c r="Y66" s="287">
        <f t="shared" si="3"/>
        <v>14</v>
      </c>
      <c r="Z66" s="285">
        <f t="shared" si="3"/>
        <v>14</v>
      </c>
      <c r="AA66" s="286">
        <f t="shared" si="3"/>
        <v>14</v>
      </c>
      <c r="AB66" s="286">
        <f t="shared" si="3"/>
        <v>14</v>
      </c>
      <c r="AC66" s="286">
        <f t="shared" si="3"/>
        <v>14</v>
      </c>
      <c r="AD66" s="286">
        <f t="shared" si="3"/>
        <v>14</v>
      </c>
      <c r="AE66" s="286">
        <f t="shared" si="3"/>
        <v>14</v>
      </c>
      <c r="AF66" s="287">
        <f t="shared" si="3"/>
        <v>14</v>
      </c>
      <c r="AG66" s="285">
        <f t="shared" si="3"/>
        <v>14</v>
      </c>
      <c r="AH66" s="286">
        <f t="shared" si="3"/>
        <v>14</v>
      </c>
      <c r="AI66" s="286">
        <f t="shared" si="3"/>
        <v>14</v>
      </c>
      <c r="AJ66" s="286">
        <f t="shared" si="3"/>
        <v>14</v>
      </c>
      <c r="AK66" s="286">
        <f t="shared" si="3"/>
        <v>14</v>
      </c>
      <c r="AL66" s="286">
        <f t="shared" si="3"/>
        <v>14</v>
      </c>
      <c r="AM66" s="287">
        <f t="shared" si="3"/>
        <v>14</v>
      </c>
      <c r="AN66" s="285">
        <f t="shared" si="3"/>
        <v>14</v>
      </c>
      <c r="AO66" s="286">
        <f t="shared" si="3"/>
        <v>14</v>
      </c>
      <c r="AP66" s="286">
        <f t="shared" si="3"/>
        <v>14</v>
      </c>
      <c r="AQ66" s="286">
        <f t="shared" si="3"/>
        <v>14</v>
      </c>
      <c r="AR66" s="286">
        <f t="shared" si="3"/>
        <v>14</v>
      </c>
      <c r="AS66" s="286">
        <f t="shared" si="3"/>
        <v>14</v>
      </c>
      <c r="AT66" s="287">
        <f t="shared" si="3"/>
        <v>14</v>
      </c>
      <c r="AU66" s="277" t="str">
        <f t="shared" si="3"/>
        <v/>
      </c>
      <c r="AV66" s="278" t="str">
        <f t="shared" si="3"/>
        <v/>
      </c>
      <c r="AW66" s="279" t="str">
        <f t="shared" si="3"/>
        <v/>
      </c>
      <c r="AX66" s="912"/>
      <c r="AY66" s="913"/>
      <c r="AZ66" s="913"/>
      <c r="BA66" s="914"/>
      <c r="BB66" s="903"/>
      <c r="BC66" s="904"/>
      <c r="BD66" s="904"/>
      <c r="BE66" s="904"/>
      <c r="BF66" s="905"/>
    </row>
    <row r="67" spans="2:73" ht="18.75" customHeight="1" x14ac:dyDescent="0.2">
      <c r="B67" s="773" t="s">
        <v>89</v>
      </c>
      <c r="C67" s="774"/>
      <c r="D67" s="774"/>
      <c r="E67" s="774"/>
      <c r="F67" s="774"/>
      <c r="G67" s="774"/>
      <c r="H67" s="774"/>
      <c r="I67" s="774"/>
      <c r="J67" s="774"/>
      <c r="K67" s="775"/>
      <c r="L67" s="843" t="s">
        <v>90</v>
      </c>
      <c r="M67" s="843"/>
      <c r="N67" s="843"/>
      <c r="O67" s="843"/>
      <c r="P67" s="843"/>
      <c r="Q67" s="843"/>
      <c r="R67" s="844"/>
      <c r="S67" s="288">
        <f>IF($L67="","",IF(COUNTIFS($F$22:$F$60,$L67,S$22:S$60,"&gt;0")=0,"",COUNTIFS($F$22:$F$60,$L67,S$22:S$60,"&gt;0")))</f>
        <v>1</v>
      </c>
      <c r="T67" s="289">
        <f t="shared" ref="T67:AW71" si="4">IF($L67="","",IF(COUNTIFS($F$22:$F$60,$L67,T$22:T$60,"&gt;0")=0,"",COUNTIFS($F$22:$F$60,$L67,T$22:T$60,"&gt;0")))</f>
        <v>1</v>
      </c>
      <c r="U67" s="289">
        <f t="shared" si="4"/>
        <v>1</v>
      </c>
      <c r="V67" s="289">
        <f t="shared" si="4"/>
        <v>1</v>
      </c>
      <c r="W67" s="289">
        <f t="shared" si="4"/>
        <v>1</v>
      </c>
      <c r="X67" s="289">
        <f t="shared" si="4"/>
        <v>1</v>
      </c>
      <c r="Y67" s="290">
        <f t="shared" si="4"/>
        <v>1</v>
      </c>
      <c r="Z67" s="291">
        <f t="shared" si="4"/>
        <v>1</v>
      </c>
      <c r="AA67" s="289">
        <f t="shared" si="4"/>
        <v>1</v>
      </c>
      <c r="AB67" s="289">
        <f t="shared" si="4"/>
        <v>1</v>
      </c>
      <c r="AC67" s="289">
        <f t="shared" si="4"/>
        <v>1</v>
      </c>
      <c r="AD67" s="289">
        <f t="shared" si="4"/>
        <v>1</v>
      </c>
      <c r="AE67" s="289">
        <f t="shared" si="4"/>
        <v>1</v>
      </c>
      <c r="AF67" s="290">
        <f t="shared" si="4"/>
        <v>1</v>
      </c>
      <c r="AG67" s="289">
        <f t="shared" si="4"/>
        <v>1</v>
      </c>
      <c r="AH67" s="289">
        <f t="shared" si="4"/>
        <v>1</v>
      </c>
      <c r="AI67" s="289">
        <f t="shared" si="4"/>
        <v>1</v>
      </c>
      <c r="AJ67" s="289">
        <f t="shared" si="4"/>
        <v>1</v>
      </c>
      <c r="AK67" s="289">
        <f t="shared" si="4"/>
        <v>1</v>
      </c>
      <c r="AL67" s="289">
        <f t="shared" si="4"/>
        <v>1</v>
      </c>
      <c r="AM67" s="290">
        <f t="shared" si="4"/>
        <v>1</v>
      </c>
      <c r="AN67" s="289">
        <f t="shared" si="4"/>
        <v>1</v>
      </c>
      <c r="AO67" s="289">
        <f t="shared" si="4"/>
        <v>1</v>
      </c>
      <c r="AP67" s="289">
        <f t="shared" si="4"/>
        <v>1</v>
      </c>
      <c r="AQ67" s="289">
        <f t="shared" si="4"/>
        <v>1</v>
      </c>
      <c r="AR67" s="289">
        <f t="shared" si="4"/>
        <v>1</v>
      </c>
      <c r="AS67" s="289">
        <f t="shared" si="4"/>
        <v>1</v>
      </c>
      <c r="AT67" s="290">
        <f t="shared" si="4"/>
        <v>1</v>
      </c>
      <c r="AU67" s="289" t="str">
        <f t="shared" si="4"/>
        <v/>
      </c>
      <c r="AV67" s="289" t="str">
        <f t="shared" si="4"/>
        <v/>
      </c>
      <c r="AW67" s="290" t="str">
        <f t="shared" si="4"/>
        <v/>
      </c>
      <c r="AX67" s="912"/>
      <c r="AY67" s="913"/>
      <c r="AZ67" s="913"/>
      <c r="BA67" s="914"/>
      <c r="BB67" s="903"/>
      <c r="BC67" s="904"/>
      <c r="BD67" s="904"/>
      <c r="BE67" s="904"/>
      <c r="BF67" s="905"/>
    </row>
    <row r="68" spans="2:73" ht="18.75" customHeight="1" x14ac:dyDescent="0.2">
      <c r="B68" s="773"/>
      <c r="C68" s="774"/>
      <c r="D68" s="774"/>
      <c r="E68" s="774"/>
      <c r="F68" s="774"/>
      <c r="G68" s="774"/>
      <c r="H68" s="774"/>
      <c r="I68" s="774"/>
      <c r="J68" s="774"/>
      <c r="K68" s="775"/>
      <c r="L68" s="845" t="s">
        <v>91</v>
      </c>
      <c r="M68" s="845"/>
      <c r="N68" s="845"/>
      <c r="O68" s="845"/>
      <c r="P68" s="845"/>
      <c r="Q68" s="845"/>
      <c r="R68" s="846"/>
      <c r="S68" s="277">
        <f t="shared" ref="S68:AH71" si="5">IF($L68="","",IF(COUNTIFS($F$22:$F$60,$L68,S$22:S$60,"&gt;0")=0,"",COUNTIFS($F$22:$F$60,$L68,S$22:S$60,"&gt;0")))</f>
        <v>1</v>
      </c>
      <c r="T68" s="278">
        <f>IF($L68="","",IF(COUNTIFS($F$22:$F$60,$L68,T$22:T$60,"&gt;0")=0,"",COUNTIFS($F$22:$F$60,$L68,T$22:T$60,"&gt;0")))</f>
        <v>1</v>
      </c>
      <c r="U68" s="278">
        <f t="shared" si="5"/>
        <v>1</v>
      </c>
      <c r="V68" s="278">
        <f t="shared" si="5"/>
        <v>1</v>
      </c>
      <c r="W68" s="278">
        <f t="shared" si="5"/>
        <v>1</v>
      </c>
      <c r="X68" s="278">
        <f t="shared" si="5"/>
        <v>1</v>
      </c>
      <c r="Y68" s="279">
        <f t="shared" si="5"/>
        <v>1</v>
      </c>
      <c r="Z68" s="292">
        <f t="shared" si="5"/>
        <v>1</v>
      </c>
      <c r="AA68" s="278">
        <f t="shared" si="5"/>
        <v>1</v>
      </c>
      <c r="AB68" s="278">
        <f t="shared" si="5"/>
        <v>1</v>
      </c>
      <c r="AC68" s="278">
        <f t="shared" si="5"/>
        <v>1</v>
      </c>
      <c r="AD68" s="278">
        <f t="shared" si="5"/>
        <v>1</v>
      </c>
      <c r="AE68" s="278">
        <f t="shared" si="5"/>
        <v>1</v>
      </c>
      <c r="AF68" s="279">
        <f t="shared" si="5"/>
        <v>1</v>
      </c>
      <c r="AG68" s="278">
        <f t="shared" si="5"/>
        <v>1</v>
      </c>
      <c r="AH68" s="278">
        <f t="shared" si="5"/>
        <v>1</v>
      </c>
      <c r="AI68" s="278">
        <f t="shared" si="4"/>
        <v>1</v>
      </c>
      <c r="AJ68" s="278">
        <f t="shared" si="4"/>
        <v>1</v>
      </c>
      <c r="AK68" s="278">
        <f t="shared" si="4"/>
        <v>1</v>
      </c>
      <c r="AL68" s="278">
        <f t="shared" si="4"/>
        <v>1</v>
      </c>
      <c r="AM68" s="279">
        <f t="shared" si="4"/>
        <v>1</v>
      </c>
      <c r="AN68" s="278">
        <f t="shared" si="4"/>
        <v>1</v>
      </c>
      <c r="AO68" s="278">
        <f t="shared" si="4"/>
        <v>1</v>
      </c>
      <c r="AP68" s="278">
        <f t="shared" si="4"/>
        <v>1</v>
      </c>
      <c r="AQ68" s="278">
        <f t="shared" si="4"/>
        <v>1</v>
      </c>
      <c r="AR68" s="278">
        <f t="shared" si="4"/>
        <v>1</v>
      </c>
      <c r="AS68" s="278">
        <f t="shared" si="4"/>
        <v>1</v>
      </c>
      <c r="AT68" s="279">
        <f t="shared" si="4"/>
        <v>1</v>
      </c>
      <c r="AU68" s="278" t="str">
        <f t="shared" si="4"/>
        <v/>
      </c>
      <c r="AV68" s="278" t="str">
        <f t="shared" si="4"/>
        <v/>
      </c>
      <c r="AW68" s="279" t="str">
        <f t="shared" si="4"/>
        <v/>
      </c>
      <c r="AX68" s="912"/>
      <c r="AY68" s="913"/>
      <c r="AZ68" s="913"/>
      <c r="BA68" s="914"/>
      <c r="BB68" s="903"/>
      <c r="BC68" s="904"/>
      <c r="BD68" s="904"/>
      <c r="BE68" s="904"/>
      <c r="BF68" s="905"/>
    </row>
    <row r="69" spans="2:73" ht="18.75" customHeight="1" x14ac:dyDescent="0.2">
      <c r="B69" s="773"/>
      <c r="C69" s="774"/>
      <c r="D69" s="774"/>
      <c r="E69" s="774"/>
      <c r="F69" s="774"/>
      <c r="G69" s="774"/>
      <c r="H69" s="774"/>
      <c r="I69" s="774"/>
      <c r="J69" s="774"/>
      <c r="K69" s="775"/>
      <c r="L69" s="845" t="s">
        <v>92</v>
      </c>
      <c r="M69" s="845"/>
      <c r="N69" s="845"/>
      <c r="O69" s="845"/>
      <c r="P69" s="845"/>
      <c r="Q69" s="845"/>
      <c r="R69" s="846"/>
      <c r="S69" s="277">
        <f t="shared" si="5"/>
        <v>2</v>
      </c>
      <c r="T69" s="278">
        <f t="shared" si="4"/>
        <v>2</v>
      </c>
      <c r="U69" s="278">
        <f t="shared" si="4"/>
        <v>2</v>
      </c>
      <c r="V69" s="278">
        <f t="shared" si="4"/>
        <v>2</v>
      </c>
      <c r="W69" s="278">
        <f t="shared" si="4"/>
        <v>2</v>
      </c>
      <c r="X69" s="278">
        <f>IF($L69="","",IF(COUNTIFS($F$22:$F$60,$L69,X$22:X$60,"&gt;0")=0,"",COUNTIFS($F$22:$F$60,$L69,X$22:X$60,"&gt;0")))</f>
        <v>2</v>
      </c>
      <c r="Y69" s="279">
        <f t="shared" si="4"/>
        <v>2</v>
      </c>
      <c r="Z69" s="292">
        <f t="shared" si="4"/>
        <v>2</v>
      </c>
      <c r="AA69" s="278">
        <f t="shared" si="4"/>
        <v>2</v>
      </c>
      <c r="AB69" s="278">
        <f t="shared" si="4"/>
        <v>2</v>
      </c>
      <c r="AC69" s="278">
        <f t="shared" si="4"/>
        <v>2</v>
      </c>
      <c r="AD69" s="278">
        <f t="shared" si="4"/>
        <v>2</v>
      </c>
      <c r="AE69" s="278">
        <f t="shared" si="4"/>
        <v>2</v>
      </c>
      <c r="AF69" s="279">
        <f t="shared" si="4"/>
        <v>2</v>
      </c>
      <c r="AG69" s="278">
        <f t="shared" si="4"/>
        <v>2</v>
      </c>
      <c r="AH69" s="278">
        <f t="shared" si="4"/>
        <v>2</v>
      </c>
      <c r="AI69" s="278">
        <f t="shared" si="4"/>
        <v>2</v>
      </c>
      <c r="AJ69" s="278">
        <f t="shared" si="4"/>
        <v>2</v>
      </c>
      <c r="AK69" s="278">
        <f t="shared" si="4"/>
        <v>2</v>
      </c>
      <c r="AL69" s="278">
        <f t="shared" si="4"/>
        <v>2</v>
      </c>
      <c r="AM69" s="279">
        <f t="shared" si="4"/>
        <v>2</v>
      </c>
      <c r="AN69" s="278">
        <f t="shared" si="4"/>
        <v>2</v>
      </c>
      <c r="AO69" s="278">
        <f t="shared" si="4"/>
        <v>2</v>
      </c>
      <c r="AP69" s="278">
        <f t="shared" si="4"/>
        <v>2</v>
      </c>
      <c r="AQ69" s="278">
        <f t="shared" si="4"/>
        <v>2</v>
      </c>
      <c r="AR69" s="278">
        <f t="shared" si="4"/>
        <v>2</v>
      </c>
      <c r="AS69" s="278">
        <f t="shared" si="4"/>
        <v>2</v>
      </c>
      <c r="AT69" s="279">
        <f t="shared" si="4"/>
        <v>2</v>
      </c>
      <c r="AU69" s="278" t="str">
        <f t="shared" si="4"/>
        <v/>
      </c>
      <c r="AV69" s="278" t="str">
        <f t="shared" si="4"/>
        <v/>
      </c>
      <c r="AW69" s="279" t="str">
        <f t="shared" si="4"/>
        <v/>
      </c>
      <c r="AX69" s="912"/>
      <c r="AY69" s="913"/>
      <c r="AZ69" s="913"/>
      <c r="BA69" s="914"/>
      <c r="BB69" s="903"/>
      <c r="BC69" s="904"/>
      <c r="BD69" s="904"/>
      <c r="BE69" s="904"/>
      <c r="BF69" s="905"/>
    </row>
    <row r="70" spans="2:73" ht="18.75" customHeight="1" x14ac:dyDescent="0.2">
      <c r="B70" s="773"/>
      <c r="C70" s="774"/>
      <c r="D70" s="774"/>
      <c r="E70" s="774"/>
      <c r="F70" s="774"/>
      <c r="G70" s="774"/>
      <c r="H70" s="774"/>
      <c r="I70" s="774"/>
      <c r="J70" s="774"/>
      <c r="K70" s="775"/>
      <c r="L70" s="845" t="s">
        <v>93</v>
      </c>
      <c r="M70" s="845"/>
      <c r="N70" s="845"/>
      <c r="O70" s="845"/>
      <c r="P70" s="845"/>
      <c r="Q70" s="845"/>
      <c r="R70" s="846"/>
      <c r="S70" s="277">
        <f t="shared" si="5"/>
        <v>1</v>
      </c>
      <c r="T70" s="278">
        <f t="shared" si="4"/>
        <v>1</v>
      </c>
      <c r="U70" s="278">
        <f t="shared" si="4"/>
        <v>1</v>
      </c>
      <c r="V70" s="278">
        <f t="shared" si="4"/>
        <v>1</v>
      </c>
      <c r="W70" s="278">
        <f t="shared" si="4"/>
        <v>1</v>
      </c>
      <c r="X70" s="278">
        <f t="shared" si="4"/>
        <v>1</v>
      </c>
      <c r="Y70" s="279">
        <f t="shared" si="4"/>
        <v>1</v>
      </c>
      <c r="Z70" s="292">
        <f t="shared" si="4"/>
        <v>1</v>
      </c>
      <c r="AA70" s="278">
        <f t="shared" si="4"/>
        <v>1</v>
      </c>
      <c r="AB70" s="278">
        <f t="shared" si="4"/>
        <v>1</v>
      </c>
      <c r="AC70" s="278">
        <f t="shared" si="4"/>
        <v>1</v>
      </c>
      <c r="AD70" s="278">
        <f t="shared" si="4"/>
        <v>1</v>
      </c>
      <c r="AE70" s="278">
        <f t="shared" si="4"/>
        <v>1</v>
      </c>
      <c r="AF70" s="279">
        <f t="shared" si="4"/>
        <v>1</v>
      </c>
      <c r="AG70" s="278">
        <f t="shared" si="4"/>
        <v>1</v>
      </c>
      <c r="AH70" s="278">
        <f t="shared" si="4"/>
        <v>1</v>
      </c>
      <c r="AI70" s="278">
        <f t="shared" si="4"/>
        <v>1</v>
      </c>
      <c r="AJ70" s="278">
        <f t="shared" si="4"/>
        <v>1</v>
      </c>
      <c r="AK70" s="278">
        <f t="shared" si="4"/>
        <v>1</v>
      </c>
      <c r="AL70" s="278">
        <f t="shared" si="4"/>
        <v>1</v>
      </c>
      <c r="AM70" s="279">
        <f t="shared" si="4"/>
        <v>1</v>
      </c>
      <c r="AN70" s="278">
        <f t="shared" si="4"/>
        <v>1</v>
      </c>
      <c r="AO70" s="278">
        <f t="shared" si="4"/>
        <v>1</v>
      </c>
      <c r="AP70" s="278">
        <f t="shared" si="4"/>
        <v>1</v>
      </c>
      <c r="AQ70" s="278">
        <f t="shared" si="4"/>
        <v>1</v>
      </c>
      <c r="AR70" s="278">
        <f t="shared" si="4"/>
        <v>1</v>
      </c>
      <c r="AS70" s="278">
        <f t="shared" si="4"/>
        <v>1</v>
      </c>
      <c r="AT70" s="279">
        <f t="shared" si="4"/>
        <v>1</v>
      </c>
      <c r="AU70" s="278" t="str">
        <f t="shared" si="4"/>
        <v/>
      </c>
      <c r="AV70" s="278" t="str">
        <f t="shared" si="4"/>
        <v/>
      </c>
      <c r="AW70" s="279" t="str">
        <f t="shared" si="4"/>
        <v/>
      </c>
      <c r="AX70" s="912"/>
      <c r="AY70" s="913"/>
      <c r="AZ70" s="913"/>
      <c r="BA70" s="914"/>
      <c r="BB70" s="903"/>
      <c r="BC70" s="904"/>
      <c r="BD70" s="904"/>
      <c r="BE70" s="904"/>
      <c r="BF70" s="905"/>
    </row>
    <row r="71" spans="2:73" ht="18.75" customHeight="1" thickBot="1" x14ac:dyDescent="0.25">
      <c r="B71" s="776"/>
      <c r="C71" s="777"/>
      <c r="D71" s="777"/>
      <c r="E71" s="777"/>
      <c r="F71" s="777"/>
      <c r="G71" s="777"/>
      <c r="H71" s="777"/>
      <c r="I71" s="777"/>
      <c r="J71" s="777"/>
      <c r="K71" s="778"/>
      <c r="L71" s="847"/>
      <c r="M71" s="847"/>
      <c r="N71" s="847"/>
      <c r="O71" s="847"/>
      <c r="P71" s="847"/>
      <c r="Q71" s="847"/>
      <c r="R71" s="848"/>
      <c r="S71" s="293" t="str">
        <f t="shared" si="5"/>
        <v/>
      </c>
      <c r="T71" s="294" t="str">
        <f t="shared" si="4"/>
        <v/>
      </c>
      <c r="U71" s="294" t="str">
        <f t="shared" si="4"/>
        <v/>
      </c>
      <c r="V71" s="294" t="str">
        <f t="shared" si="4"/>
        <v/>
      </c>
      <c r="W71" s="294" t="str">
        <f t="shared" si="4"/>
        <v/>
      </c>
      <c r="X71" s="294" t="str">
        <f t="shared" si="4"/>
        <v/>
      </c>
      <c r="Y71" s="295" t="str">
        <f t="shared" si="4"/>
        <v/>
      </c>
      <c r="Z71" s="296" t="str">
        <f t="shared" si="4"/>
        <v/>
      </c>
      <c r="AA71" s="294" t="str">
        <f t="shared" si="4"/>
        <v/>
      </c>
      <c r="AB71" s="294" t="str">
        <f t="shared" si="4"/>
        <v/>
      </c>
      <c r="AC71" s="294" t="str">
        <f t="shared" si="4"/>
        <v/>
      </c>
      <c r="AD71" s="294" t="str">
        <f t="shared" si="4"/>
        <v/>
      </c>
      <c r="AE71" s="294" t="str">
        <f t="shared" si="4"/>
        <v/>
      </c>
      <c r="AF71" s="295" t="str">
        <f t="shared" si="4"/>
        <v/>
      </c>
      <c r="AG71" s="294" t="str">
        <f t="shared" si="4"/>
        <v/>
      </c>
      <c r="AH71" s="294" t="str">
        <f t="shared" si="4"/>
        <v/>
      </c>
      <c r="AI71" s="294" t="str">
        <f t="shared" si="4"/>
        <v/>
      </c>
      <c r="AJ71" s="294" t="str">
        <f t="shared" si="4"/>
        <v/>
      </c>
      <c r="AK71" s="294" t="str">
        <f t="shared" si="4"/>
        <v/>
      </c>
      <c r="AL71" s="294" t="str">
        <f t="shared" si="4"/>
        <v/>
      </c>
      <c r="AM71" s="295" t="str">
        <f t="shared" si="4"/>
        <v/>
      </c>
      <c r="AN71" s="294" t="str">
        <f t="shared" si="4"/>
        <v/>
      </c>
      <c r="AO71" s="294" t="str">
        <f t="shared" si="4"/>
        <v/>
      </c>
      <c r="AP71" s="294" t="str">
        <f t="shared" si="4"/>
        <v/>
      </c>
      <c r="AQ71" s="294" t="str">
        <f t="shared" si="4"/>
        <v/>
      </c>
      <c r="AR71" s="294" t="str">
        <f t="shared" si="4"/>
        <v/>
      </c>
      <c r="AS71" s="294" t="str">
        <f t="shared" si="4"/>
        <v/>
      </c>
      <c r="AT71" s="295" t="str">
        <f t="shared" si="4"/>
        <v/>
      </c>
      <c r="AU71" s="294" t="str">
        <f t="shared" si="4"/>
        <v/>
      </c>
      <c r="AV71" s="294" t="str">
        <f t="shared" si="4"/>
        <v/>
      </c>
      <c r="AW71" s="295" t="str">
        <f t="shared" si="4"/>
        <v/>
      </c>
      <c r="AX71" s="915"/>
      <c r="AY71" s="916"/>
      <c r="AZ71" s="916"/>
      <c r="BA71" s="917"/>
      <c r="BB71" s="906"/>
      <c r="BC71" s="907"/>
      <c r="BD71" s="907"/>
      <c r="BE71" s="907"/>
      <c r="BF71" s="908"/>
    </row>
    <row r="72" spans="2:73" ht="13.5" customHeight="1" x14ac:dyDescent="0.2">
      <c r="C72" s="297"/>
      <c r="D72" s="297"/>
      <c r="E72" s="297"/>
      <c r="F72" s="297"/>
      <c r="G72" s="298"/>
      <c r="H72" s="299"/>
      <c r="AF72" s="234"/>
    </row>
    <row r="73" spans="2:73" ht="11.4" customHeight="1" x14ac:dyDescent="0.2">
      <c r="H73" s="300"/>
      <c r="I73" s="300"/>
      <c r="J73" s="300"/>
      <c r="K73" s="300"/>
      <c r="L73" s="300"/>
      <c r="M73" s="300"/>
      <c r="N73" s="300"/>
      <c r="O73" s="300"/>
      <c r="P73" s="300"/>
      <c r="Q73" s="300"/>
      <c r="R73" s="300"/>
      <c r="S73" s="300"/>
      <c r="T73" s="300"/>
      <c r="U73" s="300"/>
      <c r="V73" s="300"/>
      <c r="W73" s="300"/>
      <c r="X73" s="300"/>
      <c r="Y73" s="300"/>
      <c r="Z73" s="300"/>
      <c r="AA73" s="300"/>
      <c r="AB73" s="300"/>
      <c r="AC73" s="300"/>
      <c r="AD73" s="300"/>
      <c r="AE73" s="300"/>
      <c r="AF73" s="300"/>
      <c r="AG73" s="300"/>
      <c r="AH73" s="300"/>
      <c r="AI73" s="300"/>
      <c r="AJ73" s="300"/>
      <c r="AK73" s="300"/>
      <c r="AL73" s="300"/>
      <c r="AM73" s="300"/>
      <c r="AN73" s="300"/>
      <c r="AO73" s="300"/>
      <c r="AP73" s="300"/>
      <c r="AQ73" s="300"/>
      <c r="AR73" s="300"/>
      <c r="AS73" s="300"/>
      <c r="AT73" s="300"/>
      <c r="AU73" s="300"/>
      <c r="AV73" s="300"/>
      <c r="AW73" s="300"/>
      <c r="AX73" s="300"/>
      <c r="AY73" s="300"/>
      <c r="AZ73" s="300"/>
      <c r="BA73" s="300"/>
    </row>
    <row r="74" spans="2:73" ht="20.25" customHeight="1" x14ac:dyDescent="0.25">
      <c r="BN74" s="229"/>
      <c r="BO74" s="218"/>
      <c r="BP74" s="229"/>
      <c r="BQ74" s="229"/>
      <c r="BR74" s="229"/>
      <c r="BS74" s="301"/>
      <c r="BT74" s="302"/>
      <c r="BU74" s="302"/>
    </row>
    <row r="75" spans="2:73" ht="20.25" customHeight="1" x14ac:dyDescent="0.2">
      <c r="C75" s="303"/>
      <c r="D75" s="303"/>
      <c r="E75" s="303"/>
      <c r="F75" s="303"/>
      <c r="G75" s="303"/>
      <c r="H75" s="234"/>
      <c r="I75" s="234"/>
    </row>
    <row r="76" spans="2:73" ht="20.25" customHeight="1" x14ac:dyDescent="0.2">
      <c r="C76" s="303"/>
      <c r="D76" s="303"/>
      <c r="E76" s="303"/>
      <c r="F76" s="303"/>
      <c r="G76" s="303"/>
      <c r="H76" s="234"/>
      <c r="I76" s="234"/>
    </row>
    <row r="77" spans="2:73" ht="20.25" customHeight="1" x14ac:dyDescent="0.2">
      <c r="C77" s="234"/>
      <c r="D77" s="234"/>
      <c r="E77" s="234"/>
      <c r="F77" s="234"/>
      <c r="G77" s="234"/>
    </row>
    <row r="78" spans="2:73" ht="20.25" customHeight="1" x14ac:dyDescent="0.2">
      <c r="C78" s="234"/>
      <c r="D78" s="234"/>
      <c r="E78" s="234"/>
      <c r="F78" s="234"/>
      <c r="G78" s="234"/>
    </row>
    <row r="79" spans="2:73" ht="20.25" customHeight="1" x14ac:dyDescent="0.2">
      <c r="C79" s="234"/>
      <c r="D79" s="234"/>
      <c r="E79" s="234"/>
      <c r="F79" s="234"/>
      <c r="G79" s="234"/>
    </row>
    <row r="80" spans="2:73" ht="20.25" customHeight="1" x14ac:dyDescent="0.2">
      <c r="C80" s="234"/>
      <c r="D80" s="234"/>
      <c r="E80" s="234"/>
      <c r="F80" s="234"/>
      <c r="G80" s="234"/>
    </row>
  </sheetData>
  <sheetProtection sheet="1" insertColumns="0" deleteRows="0"/>
  <mergeCells count="243">
    <mergeCell ref="G62:R62"/>
    <mergeCell ref="AX62:AY62"/>
    <mergeCell ref="G55:G57"/>
    <mergeCell ref="H55:K57"/>
    <mergeCell ref="L55:O57"/>
    <mergeCell ref="P55:R55"/>
    <mergeCell ref="AZ62:BA62"/>
    <mergeCell ref="BB62:BF71"/>
    <mergeCell ref="G63:R63"/>
    <mergeCell ref="AX63:AY63"/>
    <mergeCell ref="AZ63:BA63"/>
    <mergeCell ref="G64:R64"/>
    <mergeCell ref="AX64:BA71"/>
    <mergeCell ref="G65:R65"/>
    <mergeCell ref="AX58:AY58"/>
    <mergeCell ref="AZ58:BA58"/>
    <mergeCell ref="BB58:BF60"/>
    <mergeCell ref="P59:R59"/>
    <mergeCell ref="AX59:AY59"/>
    <mergeCell ref="AZ59:BA59"/>
    <mergeCell ref="P60:R60"/>
    <mergeCell ref="AX60:AY60"/>
    <mergeCell ref="AZ60:BA60"/>
    <mergeCell ref="G66:R66"/>
    <mergeCell ref="B67:K71"/>
    <mergeCell ref="L67:R67"/>
    <mergeCell ref="L68:R68"/>
    <mergeCell ref="L69:R69"/>
    <mergeCell ref="L70:R70"/>
    <mergeCell ref="L71:R71"/>
    <mergeCell ref="BB52:BF54"/>
    <mergeCell ref="P53:R53"/>
    <mergeCell ref="AX53:AY53"/>
    <mergeCell ref="AZ53:BA53"/>
    <mergeCell ref="P54:R54"/>
    <mergeCell ref="AX54:AY54"/>
    <mergeCell ref="AZ54:BA54"/>
    <mergeCell ref="B58:B60"/>
    <mergeCell ref="C58:E60"/>
    <mergeCell ref="G58:G60"/>
    <mergeCell ref="H58:K60"/>
    <mergeCell ref="L58:O60"/>
    <mergeCell ref="P58:R58"/>
    <mergeCell ref="AX55:AY55"/>
    <mergeCell ref="AZ55:BA55"/>
    <mergeCell ref="BB55:BF57"/>
    <mergeCell ref="P56:R56"/>
    <mergeCell ref="AX56:AY56"/>
    <mergeCell ref="AZ56:BA56"/>
    <mergeCell ref="P57:R57"/>
    <mergeCell ref="AX57:AY57"/>
    <mergeCell ref="AZ57:BA57"/>
    <mergeCell ref="B55:B57"/>
    <mergeCell ref="C55:E57"/>
    <mergeCell ref="B46:B48"/>
    <mergeCell ref="C46:E48"/>
    <mergeCell ref="G46:G48"/>
    <mergeCell ref="H46:K48"/>
    <mergeCell ref="L46:O48"/>
    <mergeCell ref="P46:R46"/>
    <mergeCell ref="B52:B54"/>
    <mergeCell ref="C52:E54"/>
    <mergeCell ref="G52:G54"/>
    <mergeCell ref="H52:K54"/>
    <mergeCell ref="L52:O54"/>
    <mergeCell ref="P52:R52"/>
    <mergeCell ref="AX52:AY52"/>
    <mergeCell ref="AZ52:BA52"/>
    <mergeCell ref="BB49:BF51"/>
    <mergeCell ref="P50:R50"/>
    <mergeCell ref="AX50:AY50"/>
    <mergeCell ref="AZ50:BA50"/>
    <mergeCell ref="P51:R51"/>
    <mergeCell ref="AX51:AY51"/>
    <mergeCell ref="AZ51:BA51"/>
    <mergeCell ref="B49:B51"/>
    <mergeCell ref="C49:E51"/>
    <mergeCell ref="G49:G51"/>
    <mergeCell ref="H49:K51"/>
    <mergeCell ref="L49:O51"/>
    <mergeCell ref="P49:R49"/>
    <mergeCell ref="AX49:AY49"/>
    <mergeCell ref="AZ49:BA49"/>
    <mergeCell ref="B43:B45"/>
    <mergeCell ref="C43:E45"/>
    <mergeCell ref="G43:G45"/>
    <mergeCell ref="H43:K45"/>
    <mergeCell ref="L43:O45"/>
    <mergeCell ref="P43:R43"/>
    <mergeCell ref="AX46:AY46"/>
    <mergeCell ref="AZ46:BA46"/>
    <mergeCell ref="BB46:BF48"/>
    <mergeCell ref="AX43:AY43"/>
    <mergeCell ref="AZ43:BA43"/>
    <mergeCell ref="BB43:BF45"/>
    <mergeCell ref="P44:R44"/>
    <mergeCell ref="AX44:AY44"/>
    <mergeCell ref="AZ44:BA44"/>
    <mergeCell ref="P45:R45"/>
    <mergeCell ref="AX45:AY45"/>
    <mergeCell ref="AZ45:BA45"/>
    <mergeCell ref="P47:R47"/>
    <mergeCell ref="AX47:AY47"/>
    <mergeCell ref="AZ47:BA47"/>
    <mergeCell ref="P48:R48"/>
    <mergeCell ref="AX48:AY48"/>
    <mergeCell ref="AZ48:BA48"/>
    <mergeCell ref="G37:G39"/>
    <mergeCell ref="H37:K39"/>
    <mergeCell ref="L37:O39"/>
    <mergeCell ref="P37:R37"/>
    <mergeCell ref="AX40:AY40"/>
    <mergeCell ref="AZ40:BA40"/>
    <mergeCell ref="BB40:BF42"/>
    <mergeCell ref="P41:R41"/>
    <mergeCell ref="AX41:AY41"/>
    <mergeCell ref="AZ41:BA41"/>
    <mergeCell ref="P42:R42"/>
    <mergeCell ref="AX42:AY42"/>
    <mergeCell ref="AZ42:BA42"/>
    <mergeCell ref="BB34:BF36"/>
    <mergeCell ref="P35:R35"/>
    <mergeCell ref="AX35:AY35"/>
    <mergeCell ref="AZ35:BA35"/>
    <mergeCell ref="P36:R36"/>
    <mergeCell ref="AX36:AY36"/>
    <mergeCell ref="AZ36:BA36"/>
    <mergeCell ref="B40:B42"/>
    <mergeCell ref="C40:E42"/>
    <mergeCell ref="G40:G42"/>
    <mergeCell ref="H40:K42"/>
    <mergeCell ref="L40:O42"/>
    <mergeCell ref="P40:R40"/>
    <mergeCell ref="AX37:AY37"/>
    <mergeCell ref="AZ37:BA37"/>
    <mergeCell ref="BB37:BF39"/>
    <mergeCell ref="P38:R38"/>
    <mergeCell ref="AX38:AY38"/>
    <mergeCell ref="AZ38:BA38"/>
    <mergeCell ref="P39:R39"/>
    <mergeCell ref="AX39:AY39"/>
    <mergeCell ref="AZ39:BA39"/>
    <mergeCell ref="B37:B39"/>
    <mergeCell ref="C37:E39"/>
    <mergeCell ref="B28:B30"/>
    <mergeCell ref="C28:E30"/>
    <mergeCell ref="G28:G30"/>
    <mergeCell ref="H28:K30"/>
    <mergeCell ref="L28:O30"/>
    <mergeCell ref="P28:R28"/>
    <mergeCell ref="BB31:BF33"/>
    <mergeCell ref="P32:R32"/>
    <mergeCell ref="AX32:AY32"/>
    <mergeCell ref="AZ32:BA32"/>
    <mergeCell ref="P33:R33"/>
    <mergeCell ref="AX33:AY33"/>
    <mergeCell ref="AZ33:BA33"/>
    <mergeCell ref="B31:B33"/>
    <mergeCell ref="C31:E33"/>
    <mergeCell ref="G31:G33"/>
    <mergeCell ref="H31:K33"/>
    <mergeCell ref="L31:O33"/>
    <mergeCell ref="P31:R31"/>
    <mergeCell ref="B34:B36"/>
    <mergeCell ref="C34:E36"/>
    <mergeCell ref="G34:G36"/>
    <mergeCell ref="H34:K36"/>
    <mergeCell ref="L34:O36"/>
    <mergeCell ref="P34:R34"/>
    <mergeCell ref="AX31:AY31"/>
    <mergeCell ref="AZ31:BA31"/>
    <mergeCell ref="AX34:AY34"/>
    <mergeCell ref="AZ34:BA34"/>
    <mergeCell ref="B25:B27"/>
    <mergeCell ref="C25:E27"/>
    <mergeCell ref="G25:G27"/>
    <mergeCell ref="H25:K27"/>
    <mergeCell ref="L25:O27"/>
    <mergeCell ref="P25:R25"/>
    <mergeCell ref="AX28:AY28"/>
    <mergeCell ref="AZ28:BA28"/>
    <mergeCell ref="BB28:BF30"/>
    <mergeCell ref="AX25:AY25"/>
    <mergeCell ref="AZ25:BA25"/>
    <mergeCell ref="BB25:BF27"/>
    <mergeCell ref="P26:R26"/>
    <mergeCell ref="AX26:AY26"/>
    <mergeCell ref="AZ26:BA26"/>
    <mergeCell ref="P27:R27"/>
    <mergeCell ref="AX27:AY27"/>
    <mergeCell ref="AZ27:BA27"/>
    <mergeCell ref="P29:R29"/>
    <mergeCell ref="AX29:AY29"/>
    <mergeCell ref="AZ29:BA29"/>
    <mergeCell ref="P30:R30"/>
    <mergeCell ref="AX30:AY30"/>
    <mergeCell ref="AZ30:BA30"/>
    <mergeCell ref="B22:B24"/>
    <mergeCell ref="C22:E24"/>
    <mergeCell ref="G22:G24"/>
    <mergeCell ref="H22:K24"/>
    <mergeCell ref="L22:O24"/>
    <mergeCell ref="P22:R22"/>
    <mergeCell ref="AX17:AY21"/>
    <mergeCell ref="AZ17:BA21"/>
    <mergeCell ref="BB17:BF21"/>
    <mergeCell ref="S18:Y18"/>
    <mergeCell ref="Z18:AF18"/>
    <mergeCell ref="AG18:AM18"/>
    <mergeCell ref="AN18:AT18"/>
    <mergeCell ref="AU18:AW18"/>
    <mergeCell ref="AX22:AY22"/>
    <mergeCell ref="AZ22:BA22"/>
    <mergeCell ref="BB22:BF24"/>
    <mergeCell ref="P23:R23"/>
    <mergeCell ref="AX23:AY23"/>
    <mergeCell ref="AZ23:BA23"/>
    <mergeCell ref="P24:R24"/>
    <mergeCell ref="AX24:AY24"/>
    <mergeCell ref="AZ24:BA24"/>
    <mergeCell ref="AU14:AW14"/>
    <mergeCell ref="AY14:BA14"/>
    <mergeCell ref="BC14:BD14"/>
    <mergeCell ref="B17:B21"/>
    <mergeCell ref="C17:E21"/>
    <mergeCell ref="G17:G21"/>
    <mergeCell ref="H17:K21"/>
    <mergeCell ref="L17:O21"/>
    <mergeCell ref="P17:R21"/>
    <mergeCell ref="S17:AW17"/>
    <mergeCell ref="BB4:BE4"/>
    <mergeCell ref="AX6:AY6"/>
    <mergeCell ref="BB6:BC6"/>
    <mergeCell ref="BB8:BC8"/>
    <mergeCell ref="BB10:BD10"/>
    <mergeCell ref="AO12:AQ12"/>
    <mergeCell ref="BB12:BD12"/>
    <mergeCell ref="AP1:BE1"/>
    <mergeCell ref="Z2:AA2"/>
    <mergeCell ref="AC2:AD2"/>
    <mergeCell ref="AG2:AH2"/>
    <mergeCell ref="AP2:BE2"/>
    <mergeCell ref="BB3:BE3"/>
  </mergeCells>
  <phoneticPr fontId="5"/>
  <conditionalFormatting sqref="S24 S62:BA71">
    <cfRule type="expression" dxfId="273" priority="274">
      <formula>INDIRECT(ADDRESS(ROW(),COLUMN()))=TRUNC(INDIRECT(ADDRESS(ROW(),COLUMN())))</formula>
    </cfRule>
  </conditionalFormatting>
  <conditionalFormatting sqref="S23">
    <cfRule type="expression" dxfId="272" priority="273">
      <formula>INDIRECT(ADDRESS(ROW(),COLUMN()))=TRUNC(INDIRECT(ADDRESS(ROW(),COLUMN())))</formula>
    </cfRule>
  </conditionalFormatting>
  <conditionalFormatting sqref="T24:Y24">
    <cfRule type="expression" dxfId="271" priority="272">
      <formula>INDIRECT(ADDRESS(ROW(),COLUMN()))=TRUNC(INDIRECT(ADDRESS(ROW(),COLUMN())))</formula>
    </cfRule>
  </conditionalFormatting>
  <conditionalFormatting sqref="T23:Y23">
    <cfRule type="expression" dxfId="270" priority="271">
      <formula>INDIRECT(ADDRESS(ROW(),COLUMN()))=TRUNC(INDIRECT(ADDRESS(ROW(),COLUMN())))</formula>
    </cfRule>
  </conditionalFormatting>
  <conditionalFormatting sqref="Z24">
    <cfRule type="expression" dxfId="269" priority="270">
      <formula>INDIRECT(ADDRESS(ROW(),COLUMN()))=TRUNC(INDIRECT(ADDRESS(ROW(),COLUMN())))</formula>
    </cfRule>
  </conditionalFormatting>
  <conditionalFormatting sqref="Z23">
    <cfRule type="expression" dxfId="268" priority="269">
      <formula>INDIRECT(ADDRESS(ROW(),COLUMN()))=TRUNC(INDIRECT(ADDRESS(ROW(),COLUMN())))</formula>
    </cfRule>
  </conditionalFormatting>
  <conditionalFormatting sqref="AA24:AF24">
    <cfRule type="expression" dxfId="267" priority="268">
      <formula>INDIRECT(ADDRESS(ROW(),COLUMN()))=TRUNC(INDIRECT(ADDRESS(ROW(),COLUMN())))</formula>
    </cfRule>
  </conditionalFormatting>
  <conditionalFormatting sqref="AA23:AF23">
    <cfRule type="expression" dxfId="266" priority="267">
      <formula>INDIRECT(ADDRESS(ROW(),COLUMN()))=TRUNC(INDIRECT(ADDRESS(ROW(),COLUMN())))</formula>
    </cfRule>
  </conditionalFormatting>
  <conditionalFormatting sqref="AG24">
    <cfRule type="expression" dxfId="265" priority="266">
      <formula>INDIRECT(ADDRESS(ROW(),COLUMN()))=TRUNC(INDIRECT(ADDRESS(ROW(),COLUMN())))</formula>
    </cfRule>
  </conditionalFormatting>
  <conditionalFormatting sqref="AG23">
    <cfRule type="expression" dxfId="264" priority="265">
      <formula>INDIRECT(ADDRESS(ROW(),COLUMN()))=TRUNC(INDIRECT(ADDRESS(ROW(),COLUMN())))</formula>
    </cfRule>
  </conditionalFormatting>
  <conditionalFormatting sqref="AH24:AM24">
    <cfRule type="expression" dxfId="263" priority="264">
      <formula>INDIRECT(ADDRESS(ROW(),COLUMN()))=TRUNC(INDIRECT(ADDRESS(ROW(),COLUMN())))</formula>
    </cfRule>
  </conditionalFormatting>
  <conditionalFormatting sqref="AH23:AM23">
    <cfRule type="expression" dxfId="262" priority="263">
      <formula>INDIRECT(ADDRESS(ROW(),COLUMN()))=TRUNC(INDIRECT(ADDRESS(ROW(),COLUMN())))</formula>
    </cfRule>
  </conditionalFormatting>
  <conditionalFormatting sqref="AN24">
    <cfRule type="expression" dxfId="261" priority="262">
      <formula>INDIRECT(ADDRESS(ROW(),COLUMN()))=TRUNC(INDIRECT(ADDRESS(ROW(),COLUMN())))</formula>
    </cfRule>
  </conditionalFormatting>
  <conditionalFormatting sqref="AN23">
    <cfRule type="expression" dxfId="260" priority="261">
      <formula>INDIRECT(ADDRESS(ROW(),COLUMN()))=TRUNC(INDIRECT(ADDRESS(ROW(),COLUMN())))</formula>
    </cfRule>
  </conditionalFormatting>
  <conditionalFormatting sqref="AO24:AT24">
    <cfRule type="expression" dxfId="259" priority="260">
      <formula>INDIRECT(ADDRESS(ROW(),COLUMN()))=TRUNC(INDIRECT(ADDRESS(ROW(),COLUMN())))</formula>
    </cfRule>
  </conditionalFormatting>
  <conditionalFormatting sqref="AO23:AT23">
    <cfRule type="expression" dxfId="258" priority="259">
      <formula>INDIRECT(ADDRESS(ROW(),COLUMN()))=TRUNC(INDIRECT(ADDRESS(ROW(),COLUMN())))</formula>
    </cfRule>
  </conditionalFormatting>
  <conditionalFormatting sqref="AU24">
    <cfRule type="expression" dxfId="257" priority="258">
      <formula>INDIRECT(ADDRESS(ROW(),COLUMN()))=TRUNC(INDIRECT(ADDRESS(ROW(),COLUMN())))</formula>
    </cfRule>
  </conditionalFormatting>
  <conditionalFormatting sqref="AU23">
    <cfRule type="expression" dxfId="256" priority="257">
      <formula>INDIRECT(ADDRESS(ROW(),COLUMN()))=TRUNC(INDIRECT(ADDRESS(ROW(),COLUMN())))</formula>
    </cfRule>
  </conditionalFormatting>
  <conditionalFormatting sqref="AV24:AW24">
    <cfRule type="expression" dxfId="255" priority="256">
      <formula>INDIRECT(ADDRESS(ROW(),COLUMN()))=TRUNC(INDIRECT(ADDRESS(ROW(),COLUMN())))</formula>
    </cfRule>
  </conditionalFormatting>
  <conditionalFormatting sqref="AV23:AW23">
    <cfRule type="expression" dxfId="254" priority="255">
      <formula>INDIRECT(ADDRESS(ROW(),COLUMN()))=TRUNC(INDIRECT(ADDRESS(ROW(),COLUMN())))</formula>
    </cfRule>
  </conditionalFormatting>
  <conditionalFormatting sqref="AX23:BA24">
    <cfRule type="expression" dxfId="253" priority="254">
      <formula>INDIRECT(ADDRESS(ROW(),COLUMN()))=TRUNC(INDIRECT(ADDRESS(ROW(),COLUMN())))</formula>
    </cfRule>
  </conditionalFormatting>
  <conditionalFormatting sqref="S27">
    <cfRule type="expression" dxfId="252" priority="253">
      <formula>INDIRECT(ADDRESS(ROW(),COLUMN()))=TRUNC(INDIRECT(ADDRESS(ROW(),COLUMN())))</formula>
    </cfRule>
  </conditionalFormatting>
  <conditionalFormatting sqref="S26">
    <cfRule type="expression" dxfId="251" priority="252">
      <formula>INDIRECT(ADDRESS(ROW(),COLUMN()))=TRUNC(INDIRECT(ADDRESS(ROW(),COLUMN())))</formula>
    </cfRule>
  </conditionalFormatting>
  <conditionalFormatting sqref="T27:Y27">
    <cfRule type="expression" dxfId="250" priority="251">
      <formula>INDIRECT(ADDRESS(ROW(),COLUMN()))=TRUNC(INDIRECT(ADDRESS(ROW(),COLUMN())))</formula>
    </cfRule>
  </conditionalFormatting>
  <conditionalFormatting sqref="T26:Y26">
    <cfRule type="expression" dxfId="249" priority="250">
      <formula>INDIRECT(ADDRESS(ROW(),COLUMN()))=TRUNC(INDIRECT(ADDRESS(ROW(),COLUMN())))</formula>
    </cfRule>
  </conditionalFormatting>
  <conditionalFormatting sqref="Z27">
    <cfRule type="expression" dxfId="248" priority="249">
      <formula>INDIRECT(ADDRESS(ROW(),COLUMN()))=TRUNC(INDIRECT(ADDRESS(ROW(),COLUMN())))</formula>
    </cfRule>
  </conditionalFormatting>
  <conditionalFormatting sqref="Z26">
    <cfRule type="expression" dxfId="247" priority="248">
      <formula>INDIRECT(ADDRESS(ROW(),COLUMN()))=TRUNC(INDIRECT(ADDRESS(ROW(),COLUMN())))</formula>
    </cfRule>
  </conditionalFormatting>
  <conditionalFormatting sqref="AA27:AF27">
    <cfRule type="expression" dxfId="246" priority="247">
      <formula>INDIRECT(ADDRESS(ROW(),COLUMN()))=TRUNC(INDIRECT(ADDRESS(ROW(),COLUMN())))</formula>
    </cfRule>
  </conditionalFormatting>
  <conditionalFormatting sqref="AA26:AF26">
    <cfRule type="expression" dxfId="245" priority="246">
      <formula>INDIRECT(ADDRESS(ROW(),COLUMN()))=TRUNC(INDIRECT(ADDRESS(ROW(),COLUMN())))</formula>
    </cfRule>
  </conditionalFormatting>
  <conditionalFormatting sqref="AG27">
    <cfRule type="expression" dxfId="244" priority="245">
      <formula>INDIRECT(ADDRESS(ROW(),COLUMN()))=TRUNC(INDIRECT(ADDRESS(ROW(),COLUMN())))</formula>
    </cfRule>
  </conditionalFormatting>
  <conditionalFormatting sqref="AG26">
    <cfRule type="expression" dxfId="243" priority="244">
      <formula>INDIRECT(ADDRESS(ROW(),COLUMN()))=TRUNC(INDIRECT(ADDRESS(ROW(),COLUMN())))</formula>
    </cfRule>
  </conditionalFormatting>
  <conditionalFormatting sqref="AH27:AM27">
    <cfRule type="expression" dxfId="242" priority="243">
      <formula>INDIRECT(ADDRESS(ROW(),COLUMN()))=TRUNC(INDIRECT(ADDRESS(ROW(),COLUMN())))</formula>
    </cfRule>
  </conditionalFormatting>
  <conditionalFormatting sqref="AH26:AM26">
    <cfRule type="expression" dxfId="241" priority="242">
      <formula>INDIRECT(ADDRESS(ROW(),COLUMN()))=TRUNC(INDIRECT(ADDRESS(ROW(),COLUMN())))</formula>
    </cfRule>
  </conditionalFormatting>
  <conditionalFormatting sqref="AN27">
    <cfRule type="expression" dxfId="240" priority="241">
      <formula>INDIRECT(ADDRESS(ROW(),COLUMN()))=TRUNC(INDIRECT(ADDRESS(ROW(),COLUMN())))</formula>
    </cfRule>
  </conditionalFormatting>
  <conditionalFormatting sqref="AN26">
    <cfRule type="expression" dxfId="239" priority="240">
      <formula>INDIRECT(ADDRESS(ROW(),COLUMN()))=TRUNC(INDIRECT(ADDRESS(ROW(),COLUMN())))</formula>
    </cfRule>
  </conditionalFormatting>
  <conditionalFormatting sqref="AO27:AT27">
    <cfRule type="expression" dxfId="238" priority="239">
      <formula>INDIRECT(ADDRESS(ROW(),COLUMN()))=TRUNC(INDIRECT(ADDRESS(ROW(),COLUMN())))</formula>
    </cfRule>
  </conditionalFormatting>
  <conditionalFormatting sqref="AO26:AT26">
    <cfRule type="expression" dxfId="237" priority="238">
      <formula>INDIRECT(ADDRESS(ROW(),COLUMN()))=TRUNC(INDIRECT(ADDRESS(ROW(),COLUMN())))</formula>
    </cfRule>
  </conditionalFormatting>
  <conditionalFormatting sqref="AU27">
    <cfRule type="expression" dxfId="236" priority="237">
      <formula>INDIRECT(ADDRESS(ROW(),COLUMN()))=TRUNC(INDIRECT(ADDRESS(ROW(),COLUMN())))</formula>
    </cfRule>
  </conditionalFormatting>
  <conditionalFormatting sqref="AU26">
    <cfRule type="expression" dxfId="235" priority="236">
      <formula>INDIRECT(ADDRESS(ROW(),COLUMN()))=TRUNC(INDIRECT(ADDRESS(ROW(),COLUMN())))</formula>
    </cfRule>
  </conditionalFormatting>
  <conditionalFormatting sqref="AV27:AW27">
    <cfRule type="expression" dxfId="234" priority="235">
      <formula>INDIRECT(ADDRESS(ROW(),COLUMN()))=TRUNC(INDIRECT(ADDRESS(ROW(),COLUMN())))</formula>
    </cfRule>
  </conditionalFormatting>
  <conditionalFormatting sqref="AV26:AW26">
    <cfRule type="expression" dxfId="233" priority="234">
      <formula>INDIRECT(ADDRESS(ROW(),COLUMN()))=TRUNC(INDIRECT(ADDRESS(ROW(),COLUMN())))</formula>
    </cfRule>
  </conditionalFormatting>
  <conditionalFormatting sqref="AX26:BA27">
    <cfRule type="expression" dxfId="232" priority="233">
      <formula>INDIRECT(ADDRESS(ROW(),COLUMN()))=TRUNC(INDIRECT(ADDRESS(ROW(),COLUMN())))</formula>
    </cfRule>
  </conditionalFormatting>
  <conditionalFormatting sqref="S30">
    <cfRule type="expression" dxfId="231" priority="232">
      <formula>INDIRECT(ADDRESS(ROW(),COLUMN()))=TRUNC(INDIRECT(ADDRESS(ROW(),COLUMN())))</formula>
    </cfRule>
  </conditionalFormatting>
  <conditionalFormatting sqref="S29">
    <cfRule type="expression" dxfId="230" priority="231">
      <formula>INDIRECT(ADDRESS(ROW(),COLUMN()))=TRUNC(INDIRECT(ADDRESS(ROW(),COLUMN())))</formula>
    </cfRule>
  </conditionalFormatting>
  <conditionalFormatting sqref="T30:Y30">
    <cfRule type="expression" dxfId="229" priority="230">
      <formula>INDIRECT(ADDRESS(ROW(),COLUMN()))=TRUNC(INDIRECT(ADDRESS(ROW(),COLUMN())))</formula>
    </cfRule>
  </conditionalFormatting>
  <conditionalFormatting sqref="T29:Y29">
    <cfRule type="expression" dxfId="228" priority="229">
      <formula>INDIRECT(ADDRESS(ROW(),COLUMN()))=TRUNC(INDIRECT(ADDRESS(ROW(),COLUMN())))</formula>
    </cfRule>
  </conditionalFormatting>
  <conditionalFormatting sqref="Z30">
    <cfRule type="expression" dxfId="227" priority="228">
      <formula>INDIRECT(ADDRESS(ROW(),COLUMN()))=TRUNC(INDIRECT(ADDRESS(ROW(),COLUMN())))</formula>
    </cfRule>
  </conditionalFormatting>
  <conditionalFormatting sqref="Z29">
    <cfRule type="expression" dxfId="226" priority="227">
      <formula>INDIRECT(ADDRESS(ROW(),COLUMN()))=TRUNC(INDIRECT(ADDRESS(ROW(),COLUMN())))</formula>
    </cfRule>
  </conditionalFormatting>
  <conditionalFormatting sqref="AA30:AF30">
    <cfRule type="expression" dxfId="225" priority="226">
      <formula>INDIRECT(ADDRESS(ROW(),COLUMN()))=TRUNC(INDIRECT(ADDRESS(ROW(),COLUMN())))</formula>
    </cfRule>
  </conditionalFormatting>
  <conditionalFormatting sqref="AA29:AF29">
    <cfRule type="expression" dxfId="224" priority="225">
      <formula>INDIRECT(ADDRESS(ROW(),COLUMN()))=TRUNC(INDIRECT(ADDRESS(ROW(),COLUMN())))</formula>
    </cfRule>
  </conditionalFormatting>
  <conditionalFormatting sqref="AG30">
    <cfRule type="expression" dxfId="223" priority="224">
      <formula>INDIRECT(ADDRESS(ROW(),COLUMN()))=TRUNC(INDIRECT(ADDRESS(ROW(),COLUMN())))</formula>
    </cfRule>
  </conditionalFormatting>
  <conditionalFormatting sqref="AG29">
    <cfRule type="expression" dxfId="222" priority="223">
      <formula>INDIRECT(ADDRESS(ROW(),COLUMN()))=TRUNC(INDIRECT(ADDRESS(ROW(),COLUMN())))</formula>
    </cfRule>
  </conditionalFormatting>
  <conditionalFormatting sqref="AH30:AM30">
    <cfRule type="expression" dxfId="221" priority="222">
      <formula>INDIRECT(ADDRESS(ROW(),COLUMN()))=TRUNC(INDIRECT(ADDRESS(ROW(),COLUMN())))</formula>
    </cfRule>
  </conditionalFormatting>
  <conditionalFormatting sqref="AH29:AM29">
    <cfRule type="expression" dxfId="220" priority="221">
      <formula>INDIRECT(ADDRESS(ROW(),COLUMN()))=TRUNC(INDIRECT(ADDRESS(ROW(),COLUMN())))</formula>
    </cfRule>
  </conditionalFormatting>
  <conditionalFormatting sqref="AN30">
    <cfRule type="expression" dxfId="219" priority="220">
      <formula>INDIRECT(ADDRESS(ROW(),COLUMN()))=TRUNC(INDIRECT(ADDRESS(ROW(),COLUMN())))</formula>
    </cfRule>
  </conditionalFormatting>
  <conditionalFormatting sqref="AN29">
    <cfRule type="expression" dxfId="218" priority="219">
      <formula>INDIRECT(ADDRESS(ROW(),COLUMN()))=TRUNC(INDIRECT(ADDRESS(ROW(),COLUMN())))</formula>
    </cfRule>
  </conditionalFormatting>
  <conditionalFormatting sqref="AO30:AT30">
    <cfRule type="expression" dxfId="217" priority="218">
      <formula>INDIRECT(ADDRESS(ROW(),COLUMN()))=TRUNC(INDIRECT(ADDRESS(ROW(),COLUMN())))</formula>
    </cfRule>
  </conditionalFormatting>
  <conditionalFormatting sqref="AO29:AT29">
    <cfRule type="expression" dxfId="216" priority="217">
      <formula>INDIRECT(ADDRESS(ROW(),COLUMN()))=TRUNC(INDIRECT(ADDRESS(ROW(),COLUMN())))</formula>
    </cfRule>
  </conditionalFormatting>
  <conditionalFormatting sqref="AU30">
    <cfRule type="expression" dxfId="215" priority="216">
      <formula>INDIRECT(ADDRESS(ROW(),COLUMN()))=TRUNC(INDIRECT(ADDRESS(ROW(),COLUMN())))</formula>
    </cfRule>
  </conditionalFormatting>
  <conditionalFormatting sqref="AU29">
    <cfRule type="expression" dxfId="214" priority="215">
      <formula>INDIRECT(ADDRESS(ROW(),COLUMN()))=TRUNC(INDIRECT(ADDRESS(ROW(),COLUMN())))</formula>
    </cfRule>
  </conditionalFormatting>
  <conditionalFormatting sqref="AV30:AW30">
    <cfRule type="expression" dxfId="213" priority="214">
      <formula>INDIRECT(ADDRESS(ROW(),COLUMN()))=TRUNC(INDIRECT(ADDRESS(ROW(),COLUMN())))</formula>
    </cfRule>
  </conditionalFormatting>
  <conditionalFormatting sqref="AV29:AW29">
    <cfRule type="expression" dxfId="212" priority="213">
      <formula>INDIRECT(ADDRESS(ROW(),COLUMN()))=TRUNC(INDIRECT(ADDRESS(ROW(),COLUMN())))</formula>
    </cfRule>
  </conditionalFormatting>
  <conditionalFormatting sqref="AX29:BA30">
    <cfRule type="expression" dxfId="211" priority="212">
      <formula>INDIRECT(ADDRESS(ROW(),COLUMN()))=TRUNC(INDIRECT(ADDRESS(ROW(),COLUMN())))</formula>
    </cfRule>
  </conditionalFormatting>
  <conditionalFormatting sqref="S33">
    <cfRule type="expression" dxfId="210" priority="211">
      <formula>INDIRECT(ADDRESS(ROW(),COLUMN()))=TRUNC(INDIRECT(ADDRESS(ROW(),COLUMN())))</formula>
    </cfRule>
  </conditionalFormatting>
  <conditionalFormatting sqref="S32">
    <cfRule type="expression" dxfId="209" priority="210">
      <formula>INDIRECT(ADDRESS(ROW(),COLUMN()))=TRUNC(INDIRECT(ADDRESS(ROW(),COLUMN())))</formula>
    </cfRule>
  </conditionalFormatting>
  <conditionalFormatting sqref="T33:Y33">
    <cfRule type="expression" dxfId="208" priority="209">
      <formula>INDIRECT(ADDRESS(ROW(),COLUMN()))=TRUNC(INDIRECT(ADDRESS(ROW(),COLUMN())))</formula>
    </cfRule>
  </conditionalFormatting>
  <conditionalFormatting sqref="T32:Y32">
    <cfRule type="expression" dxfId="207" priority="208">
      <formula>INDIRECT(ADDRESS(ROW(),COLUMN()))=TRUNC(INDIRECT(ADDRESS(ROW(),COLUMN())))</formula>
    </cfRule>
  </conditionalFormatting>
  <conditionalFormatting sqref="Z33">
    <cfRule type="expression" dxfId="206" priority="207">
      <formula>INDIRECT(ADDRESS(ROW(),COLUMN()))=TRUNC(INDIRECT(ADDRESS(ROW(),COLUMN())))</formula>
    </cfRule>
  </conditionalFormatting>
  <conditionalFormatting sqref="Z32">
    <cfRule type="expression" dxfId="205" priority="206">
      <formula>INDIRECT(ADDRESS(ROW(),COLUMN()))=TRUNC(INDIRECT(ADDRESS(ROW(),COLUMN())))</formula>
    </cfRule>
  </conditionalFormatting>
  <conditionalFormatting sqref="AA33:AF33">
    <cfRule type="expression" dxfId="204" priority="205">
      <formula>INDIRECT(ADDRESS(ROW(),COLUMN()))=TRUNC(INDIRECT(ADDRESS(ROW(),COLUMN())))</formula>
    </cfRule>
  </conditionalFormatting>
  <conditionalFormatting sqref="AA32:AF32">
    <cfRule type="expression" dxfId="203" priority="204">
      <formula>INDIRECT(ADDRESS(ROW(),COLUMN()))=TRUNC(INDIRECT(ADDRESS(ROW(),COLUMN())))</formula>
    </cfRule>
  </conditionalFormatting>
  <conditionalFormatting sqref="AG33">
    <cfRule type="expression" dxfId="202" priority="203">
      <formula>INDIRECT(ADDRESS(ROW(),COLUMN()))=TRUNC(INDIRECT(ADDRESS(ROW(),COLUMN())))</formula>
    </cfRule>
  </conditionalFormatting>
  <conditionalFormatting sqref="AG32">
    <cfRule type="expression" dxfId="201" priority="202">
      <formula>INDIRECT(ADDRESS(ROW(),COLUMN()))=TRUNC(INDIRECT(ADDRESS(ROW(),COLUMN())))</formula>
    </cfRule>
  </conditionalFormatting>
  <conditionalFormatting sqref="AH33:AM33">
    <cfRule type="expression" dxfId="200" priority="201">
      <formula>INDIRECT(ADDRESS(ROW(),COLUMN()))=TRUNC(INDIRECT(ADDRESS(ROW(),COLUMN())))</formula>
    </cfRule>
  </conditionalFormatting>
  <conditionalFormatting sqref="AH32:AM32">
    <cfRule type="expression" dxfId="199" priority="200">
      <formula>INDIRECT(ADDRESS(ROW(),COLUMN()))=TRUNC(INDIRECT(ADDRESS(ROW(),COLUMN())))</formula>
    </cfRule>
  </conditionalFormatting>
  <conditionalFormatting sqref="AN33">
    <cfRule type="expression" dxfId="198" priority="199">
      <formula>INDIRECT(ADDRESS(ROW(),COLUMN()))=TRUNC(INDIRECT(ADDRESS(ROW(),COLUMN())))</formula>
    </cfRule>
  </conditionalFormatting>
  <conditionalFormatting sqref="AN32">
    <cfRule type="expression" dxfId="197" priority="198">
      <formula>INDIRECT(ADDRESS(ROW(),COLUMN()))=TRUNC(INDIRECT(ADDRESS(ROW(),COLUMN())))</formula>
    </cfRule>
  </conditionalFormatting>
  <conditionalFormatting sqref="AO33:AT33">
    <cfRule type="expression" dxfId="196" priority="197">
      <formula>INDIRECT(ADDRESS(ROW(),COLUMN()))=TRUNC(INDIRECT(ADDRESS(ROW(),COLUMN())))</formula>
    </cfRule>
  </conditionalFormatting>
  <conditionalFormatting sqref="AO32:AT32">
    <cfRule type="expression" dxfId="195" priority="196">
      <formula>INDIRECT(ADDRESS(ROW(),COLUMN()))=TRUNC(INDIRECT(ADDRESS(ROW(),COLUMN())))</formula>
    </cfRule>
  </conditionalFormatting>
  <conditionalFormatting sqref="AU33">
    <cfRule type="expression" dxfId="194" priority="195">
      <formula>INDIRECT(ADDRESS(ROW(),COLUMN()))=TRUNC(INDIRECT(ADDRESS(ROW(),COLUMN())))</formula>
    </cfRule>
  </conditionalFormatting>
  <conditionalFormatting sqref="AU32">
    <cfRule type="expression" dxfId="193" priority="194">
      <formula>INDIRECT(ADDRESS(ROW(),COLUMN()))=TRUNC(INDIRECT(ADDRESS(ROW(),COLUMN())))</formula>
    </cfRule>
  </conditionalFormatting>
  <conditionalFormatting sqref="AV33:AW33">
    <cfRule type="expression" dxfId="192" priority="193">
      <formula>INDIRECT(ADDRESS(ROW(),COLUMN()))=TRUNC(INDIRECT(ADDRESS(ROW(),COLUMN())))</formula>
    </cfRule>
  </conditionalFormatting>
  <conditionalFormatting sqref="AV32:AW32">
    <cfRule type="expression" dxfId="191" priority="192">
      <formula>INDIRECT(ADDRESS(ROW(),COLUMN()))=TRUNC(INDIRECT(ADDRESS(ROW(),COLUMN())))</formula>
    </cfRule>
  </conditionalFormatting>
  <conditionalFormatting sqref="AX32:BA33">
    <cfRule type="expression" dxfId="190" priority="191">
      <formula>INDIRECT(ADDRESS(ROW(),COLUMN()))=TRUNC(INDIRECT(ADDRESS(ROW(),COLUMN())))</formula>
    </cfRule>
  </conditionalFormatting>
  <conditionalFormatting sqref="S36">
    <cfRule type="expression" dxfId="189" priority="190">
      <formula>INDIRECT(ADDRESS(ROW(),COLUMN()))=TRUNC(INDIRECT(ADDRESS(ROW(),COLUMN())))</formula>
    </cfRule>
  </conditionalFormatting>
  <conditionalFormatting sqref="S35">
    <cfRule type="expression" dxfId="188" priority="189">
      <formula>INDIRECT(ADDRESS(ROW(),COLUMN()))=TRUNC(INDIRECT(ADDRESS(ROW(),COLUMN())))</formula>
    </cfRule>
  </conditionalFormatting>
  <conditionalFormatting sqref="T36:Y36">
    <cfRule type="expression" dxfId="187" priority="188">
      <formula>INDIRECT(ADDRESS(ROW(),COLUMN()))=TRUNC(INDIRECT(ADDRESS(ROW(),COLUMN())))</formula>
    </cfRule>
  </conditionalFormatting>
  <conditionalFormatting sqref="T35:Y35">
    <cfRule type="expression" dxfId="186" priority="187">
      <formula>INDIRECT(ADDRESS(ROW(),COLUMN()))=TRUNC(INDIRECT(ADDRESS(ROW(),COLUMN())))</formula>
    </cfRule>
  </conditionalFormatting>
  <conditionalFormatting sqref="Z36">
    <cfRule type="expression" dxfId="185" priority="186">
      <formula>INDIRECT(ADDRESS(ROW(),COLUMN()))=TRUNC(INDIRECT(ADDRESS(ROW(),COLUMN())))</formula>
    </cfRule>
  </conditionalFormatting>
  <conditionalFormatting sqref="Z35">
    <cfRule type="expression" dxfId="184" priority="185">
      <formula>INDIRECT(ADDRESS(ROW(),COLUMN()))=TRUNC(INDIRECT(ADDRESS(ROW(),COLUMN())))</formula>
    </cfRule>
  </conditionalFormatting>
  <conditionalFormatting sqref="AA36:AF36">
    <cfRule type="expression" dxfId="183" priority="184">
      <formula>INDIRECT(ADDRESS(ROW(),COLUMN()))=TRUNC(INDIRECT(ADDRESS(ROW(),COLUMN())))</formula>
    </cfRule>
  </conditionalFormatting>
  <conditionalFormatting sqref="AA35:AF35">
    <cfRule type="expression" dxfId="182" priority="183">
      <formula>INDIRECT(ADDRESS(ROW(),COLUMN()))=TRUNC(INDIRECT(ADDRESS(ROW(),COLUMN())))</formula>
    </cfRule>
  </conditionalFormatting>
  <conditionalFormatting sqref="AG36">
    <cfRule type="expression" dxfId="181" priority="182">
      <formula>INDIRECT(ADDRESS(ROW(),COLUMN()))=TRUNC(INDIRECT(ADDRESS(ROW(),COLUMN())))</formula>
    </cfRule>
  </conditionalFormatting>
  <conditionalFormatting sqref="AG35">
    <cfRule type="expression" dxfId="180" priority="181">
      <formula>INDIRECT(ADDRESS(ROW(),COLUMN()))=TRUNC(INDIRECT(ADDRESS(ROW(),COLUMN())))</formula>
    </cfRule>
  </conditionalFormatting>
  <conditionalFormatting sqref="AH36:AM36">
    <cfRule type="expression" dxfId="179" priority="180">
      <formula>INDIRECT(ADDRESS(ROW(),COLUMN()))=TRUNC(INDIRECT(ADDRESS(ROW(),COLUMN())))</formula>
    </cfRule>
  </conditionalFormatting>
  <conditionalFormatting sqref="AH35:AM35">
    <cfRule type="expression" dxfId="178" priority="179">
      <formula>INDIRECT(ADDRESS(ROW(),COLUMN()))=TRUNC(INDIRECT(ADDRESS(ROW(),COLUMN())))</formula>
    </cfRule>
  </conditionalFormatting>
  <conditionalFormatting sqref="AN36">
    <cfRule type="expression" dxfId="177" priority="178">
      <formula>INDIRECT(ADDRESS(ROW(),COLUMN()))=TRUNC(INDIRECT(ADDRESS(ROW(),COLUMN())))</formula>
    </cfRule>
  </conditionalFormatting>
  <conditionalFormatting sqref="AN35">
    <cfRule type="expression" dxfId="176" priority="177">
      <formula>INDIRECT(ADDRESS(ROW(),COLUMN()))=TRUNC(INDIRECT(ADDRESS(ROW(),COLUMN())))</formula>
    </cfRule>
  </conditionalFormatting>
  <conditionalFormatting sqref="AO36:AT36">
    <cfRule type="expression" dxfId="175" priority="176">
      <formula>INDIRECT(ADDRESS(ROW(),COLUMN()))=TRUNC(INDIRECT(ADDRESS(ROW(),COLUMN())))</formula>
    </cfRule>
  </conditionalFormatting>
  <conditionalFormatting sqref="AO35:AT35">
    <cfRule type="expression" dxfId="174" priority="175">
      <formula>INDIRECT(ADDRESS(ROW(),COLUMN()))=TRUNC(INDIRECT(ADDRESS(ROW(),COLUMN())))</formula>
    </cfRule>
  </conditionalFormatting>
  <conditionalFormatting sqref="AU36">
    <cfRule type="expression" dxfId="173" priority="174">
      <formula>INDIRECT(ADDRESS(ROW(),COLUMN()))=TRUNC(INDIRECT(ADDRESS(ROW(),COLUMN())))</formula>
    </cfRule>
  </conditionalFormatting>
  <conditionalFormatting sqref="AU35">
    <cfRule type="expression" dxfId="172" priority="173">
      <formula>INDIRECT(ADDRESS(ROW(),COLUMN()))=TRUNC(INDIRECT(ADDRESS(ROW(),COLUMN())))</formula>
    </cfRule>
  </conditionalFormatting>
  <conditionalFormatting sqref="AV36:AW36">
    <cfRule type="expression" dxfId="171" priority="172">
      <formula>INDIRECT(ADDRESS(ROW(),COLUMN()))=TRUNC(INDIRECT(ADDRESS(ROW(),COLUMN())))</formula>
    </cfRule>
  </conditionalFormatting>
  <conditionalFormatting sqref="AV35:AW35">
    <cfRule type="expression" dxfId="170" priority="171">
      <formula>INDIRECT(ADDRESS(ROW(),COLUMN()))=TRUNC(INDIRECT(ADDRESS(ROW(),COLUMN())))</formula>
    </cfRule>
  </conditionalFormatting>
  <conditionalFormatting sqref="AX35:BA36">
    <cfRule type="expression" dxfId="169" priority="170">
      <formula>INDIRECT(ADDRESS(ROW(),COLUMN()))=TRUNC(INDIRECT(ADDRESS(ROW(),COLUMN())))</formula>
    </cfRule>
  </conditionalFormatting>
  <conditionalFormatting sqref="S39">
    <cfRule type="expression" dxfId="168" priority="169">
      <formula>INDIRECT(ADDRESS(ROW(),COLUMN()))=TRUNC(INDIRECT(ADDRESS(ROW(),COLUMN())))</formula>
    </cfRule>
  </conditionalFormatting>
  <conditionalFormatting sqref="S38">
    <cfRule type="expression" dxfId="167" priority="168">
      <formula>INDIRECT(ADDRESS(ROW(),COLUMN()))=TRUNC(INDIRECT(ADDRESS(ROW(),COLUMN())))</formula>
    </cfRule>
  </conditionalFormatting>
  <conditionalFormatting sqref="T39:Y39">
    <cfRule type="expression" dxfId="166" priority="167">
      <formula>INDIRECT(ADDRESS(ROW(),COLUMN()))=TRUNC(INDIRECT(ADDRESS(ROW(),COLUMN())))</formula>
    </cfRule>
  </conditionalFormatting>
  <conditionalFormatting sqref="T38:Y38">
    <cfRule type="expression" dxfId="165" priority="166">
      <formula>INDIRECT(ADDRESS(ROW(),COLUMN()))=TRUNC(INDIRECT(ADDRESS(ROW(),COLUMN())))</formula>
    </cfRule>
  </conditionalFormatting>
  <conditionalFormatting sqref="Z39">
    <cfRule type="expression" dxfId="164" priority="165">
      <formula>INDIRECT(ADDRESS(ROW(),COLUMN()))=TRUNC(INDIRECT(ADDRESS(ROW(),COLUMN())))</formula>
    </cfRule>
  </conditionalFormatting>
  <conditionalFormatting sqref="Z38">
    <cfRule type="expression" dxfId="163" priority="164">
      <formula>INDIRECT(ADDRESS(ROW(),COLUMN()))=TRUNC(INDIRECT(ADDRESS(ROW(),COLUMN())))</formula>
    </cfRule>
  </conditionalFormatting>
  <conditionalFormatting sqref="AA39:AF39">
    <cfRule type="expression" dxfId="162" priority="163">
      <formula>INDIRECT(ADDRESS(ROW(),COLUMN()))=TRUNC(INDIRECT(ADDRESS(ROW(),COLUMN())))</formula>
    </cfRule>
  </conditionalFormatting>
  <conditionalFormatting sqref="AA38:AF38">
    <cfRule type="expression" dxfId="161" priority="162">
      <formula>INDIRECT(ADDRESS(ROW(),COLUMN()))=TRUNC(INDIRECT(ADDRESS(ROW(),COLUMN())))</formula>
    </cfRule>
  </conditionalFormatting>
  <conditionalFormatting sqref="AG39">
    <cfRule type="expression" dxfId="160" priority="161">
      <formula>INDIRECT(ADDRESS(ROW(),COLUMN()))=TRUNC(INDIRECT(ADDRESS(ROW(),COLUMN())))</formula>
    </cfRule>
  </conditionalFormatting>
  <conditionalFormatting sqref="AG38">
    <cfRule type="expression" dxfId="159" priority="160">
      <formula>INDIRECT(ADDRESS(ROW(),COLUMN()))=TRUNC(INDIRECT(ADDRESS(ROW(),COLUMN())))</formula>
    </cfRule>
  </conditionalFormatting>
  <conditionalFormatting sqref="AH39:AM39">
    <cfRule type="expression" dxfId="158" priority="159">
      <formula>INDIRECT(ADDRESS(ROW(),COLUMN()))=TRUNC(INDIRECT(ADDRESS(ROW(),COLUMN())))</formula>
    </cfRule>
  </conditionalFormatting>
  <conditionalFormatting sqref="AH38:AM38">
    <cfRule type="expression" dxfId="157" priority="158">
      <formula>INDIRECT(ADDRESS(ROW(),COLUMN()))=TRUNC(INDIRECT(ADDRESS(ROW(),COLUMN())))</formula>
    </cfRule>
  </conditionalFormatting>
  <conditionalFormatting sqref="AN39">
    <cfRule type="expression" dxfId="156" priority="157">
      <formula>INDIRECT(ADDRESS(ROW(),COLUMN()))=TRUNC(INDIRECT(ADDRESS(ROW(),COLUMN())))</formula>
    </cfRule>
  </conditionalFormatting>
  <conditionalFormatting sqref="AN38">
    <cfRule type="expression" dxfId="155" priority="156">
      <formula>INDIRECT(ADDRESS(ROW(),COLUMN()))=TRUNC(INDIRECT(ADDRESS(ROW(),COLUMN())))</formula>
    </cfRule>
  </conditionalFormatting>
  <conditionalFormatting sqref="AO39:AT39">
    <cfRule type="expression" dxfId="154" priority="155">
      <formula>INDIRECT(ADDRESS(ROW(),COLUMN()))=TRUNC(INDIRECT(ADDRESS(ROW(),COLUMN())))</formula>
    </cfRule>
  </conditionalFormatting>
  <conditionalFormatting sqref="AO38:AT38">
    <cfRule type="expression" dxfId="153" priority="154">
      <formula>INDIRECT(ADDRESS(ROW(),COLUMN()))=TRUNC(INDIRECT(ADDRESS(ROW(),COLUMN())))</formula>
    </cfRule>
  </conditionalFormatting>
  <conditionalFormatting sqref="AU39">
    <cfRule type="expression" dxfId="152" priority="153">
      <formula>INDIRECT(ADDRESS(ROW(),COLUMN()))=TRUNC(INDIRECT(ADDRESS(ROW(),COLUMN())))</formula>
    </cfRule>
  </conditionalFormatting>
  <conditionalFormatting sqref="AU38">
    <cfRule type="expression" dxfId="151" priority="152">
      <formula>INDIRECT(ADDRESS(ROW(),COLUMN()))=TRUNC(INDIRECT(ADDRESS(ROW(),COLUMN())))</formula>
    </cfRule>
  </conditionalFormatting>
  <conditionalFormatting sqref="AV39:AW39">
    <cfRule type="expression" dxfId="150" priority="151">
      <formula>INDIRECT(ADDRESS(ROW(),COLUMN()))=TRUNC(INDIRECT(ADDRESS(ROW(),COLUMN())))</formula>
    </cfRule>
  </conditionalFormatting>
  <conditionalFormatting sqref="AV38:AW38">
    <cfRule type="expression" dxfId="149" priority="150">
      <formula>INDIRECT(ADDRESS(ROW(),COLUMN()))=TRUNC(INDIRECT(ADDRESS(ROW(),COLUMN())))</formula>
    </cfRule>
  </conditionalFormatting>
  <conditionalFormatting sqref="AX38:BA39">
    <cfRule type="expression" dxfId="148" priority="149">
      <formula>INDIRECT(ADDRESS(ROW(),COLUMN()))=TRUNC(INDIRECT(ADDRESS(ROW(),COLUMN())))</formula>
    </cfRule>
  </conditionalFormatting>
  <conditionalFormatting sqref="S42">
    <cfRule type="expression" dxfId="147" priority="148">
      <formula>INDIRECT(ADDRESS(ROW(),COLUMN()))=TRUNC(INDIRECT(ADDRESS(ROW(),COLUMN())))</formula>
    </cfRule>
  </conditionalFormatting>
  <conditionalFormatting sqref="S41">
    <cfRule type="expression" dxfId="146" priority="147">
      <formula>INDIRECT(ADDRESS(ROW(),COLUMN()))=TRUNC(INDIRECT(ADDRESS(ROW(),COLUMN())))</formula>
    </cfRule>
  </conditionalFormatting>
  <conditionalFormatting sqref="T42:Y42">
    <cfRule type="expression" dxfId="145" priority="146">
      <formula>INDIRECT(ADDRESS(ROW(),COLUMN()))=TRUNC(INDIRECT(ADDRESS(ROW(),COLUMN())))</formula>
    </cfRule>
  </conditionalFormatting>
  <conditionalFormatting sqref="T41:Y41">
    <cfRule type="expression" dxfId="144" priority="145">
      <formula>INDIRECT(ADDRESS(ROW(),COLUMN()))=TRUNC(INDIRECT(ADDRESS(ROW(),COLUMN())))</formula>
    </cfRule>
  </conditionalFormatting>
  <conditionalFormatting sqref="Z42">
    <cfRule type="expression" dxfId="143" priority="144">
      <formula>INDIRECT(ADDRESS(ROW(),COLUMN()))=TRUNC(INDIRECT(ADDRESS(ROW(),COLUMN())))</formula>
    </cfRule>
  </conditionalFormatting>
  <conditionalFormatting sqref="Z41">
    <cfRule type="expression" dxfId="142" priority="143">
      <formula>INDIRECT(ADDRESS(ROW(),COLUMN()))=TRUNC(INDIRECT(ADDRESS(ROW(),COLUMN())))</formula>
    </cfRule>
  </conditionalFormatting>
  <conditionalFormatting sqref="AA42:AF42">
    <cfRule type="expression" dxfId="141" priority="142">
      <formula>INDIRECT(ADDRESS(ROW(),COLUMN()))=TRUNC(INDIRECT(ADDRESS(ROW(),COLUMN())))</formula>
    </cfRule>
  </conditionalFormatting>
  <conditionalFormatting sqref="AA41:AF41">
    <cfRule type="expression" dxfId="140" priority="141">
      <formula>INDIRECT(ADDRESS(ROW(),COLUMN()))=TRUNC(INDIRECT(ADDRESS(ROW(),COLUMN())))</formula>
    </cfRule>
  </conditionalFormatting>
  <conditionalFormatting sqref="AG42">
    <cfRule type="expression" dxfId="139" priority="140">
      <formula>INDIRECT(ADDRESS(ROW(),COLUMN()))=TRUNC(INDIRECT(ADDRESS(ROW(),COLUMN())))</formula>
    </cfRule>
  </conditionalFormatting>
  <conditionalFormatting sqref="AG41">
    <cfRule type="expression" dxfId="138" priority="139">
      <formula>INDIRECT(ADDRESS(ROW(),COLUMN()))=TRUNC(INDIRECT(ADDRESS(ROW(),COLUMN())))</formula>
    </cfRule>
  </conditionalFormatting>
  <conditionalFormatting sqref="AH42:AM42">
    <cfRule type="expression" dxfId="137" priority="138">
      <formula>INDIRECT(ADDRESS(ROW(),COLUMN()))=TRUNC(INDIRECT(ADDRESS(ROW(),COLUMN())))</formula>
    </cfRule>
  </conditionalFormatting>
  <conditionalFormatting sqref="AH41:AM41">
    <cfRule type="expression" dxfId="136" priority="137">
      <formula>INDIRECT(ADDRESS(ROW(),COLUMN()))=TRUNC(INDIRECT(ADDRESS(ROW(),COLUMN())))</formula>
    </cfRule>
  </conditionalFormatting>
  <conditionalFormatting sqref="AN42">
    <cfRule type="expression" dxfId="135" priority="136">
      <formula>INDIRECT(ADDRESS(ROW(),COLUMN()))=TRUNC(INDIRECT(ADDRESS(ROW(),COLUMN())))</formula>
    </cfRule>
  </conditionalFormatting>
  <conditionalFormatting sqref="AN41">
    <cfRule type="expression" dxfId="134" priority="135">
      <formula>INDIRECT(ADDRESS(ROW(),COLUMN()))=TRUNC(INDIRECT(ADDRESS(ROW(),COLUMN())))</formula>
    </cfRule>
  </conditionalFormatting>
  <conditionalFormatting sqref="AO42:AT42">
    <cfRule type="expression" dxfId="133" priority="134">
      <formula>INDIRECT(ADDRESS(ROW(),COLUMN()))=TRUNC(INDIRECT(ADDRESS(ROW(),COLUMN())))</formula>
    </cfRule>
  </conditionalFormatting>
  <conditionalFormatting sqref="AO41:AT41">
    <cfRule type="expression" dxfId="132" priority="133">
      <formula>INDIRECT(ADDRESS(ROW(),COLUMN()))=TRUNC(INDIRECT(ADDRESS(ROW(),COLUMN())))</formula>
    </cfRule>
  </conditionalFormatting>
  <conditionalFormatting sqref="AU42">
    <cfRule type="expression" dxfId="131" priority="132">
      <formula>INDIRECT(ADDRESS(ROW(),COLUMN()))=TRUNC(INDIRECT(ADDRESS(ROW(),COLUMN())))</formula>
    </cfRule>
  </conditionalFormatting>
  <conditionalFormatting sqref="AU41">
    <cfRule type="expression" dxfId="130" priority="131">
      <formula>INDIRECT(ADDRESS(ROW(),COLUMN()))=TRUNC(INDIRECT(ADDRESS(ROW(),COLUMN())))</formula>
    </cfRule>
  </conditionalFormatting>
  <conditionalFormatting sqref="AV42:AW42">
    <cfRule type="expression" dxfId="129" priority="130">
      <formula>INDIRECT(ADDRESS(ROW(),COLUMN()))=TRUNC(INDIRECT(ADDRESS(ROW(),COLUMN())))</formula>
    </cfRule>
  </conditionalFormatting>
  <conditionalFormatting sqref="AV41:AW41">
    <cfRule type="expression" dxfId="128" priority="129">
      <formula>INDIRECT(ADDRESS(ROW(),COLUMN()))=TRUNC(INDIRECT(ADDRESS(ROW(),COLUMN())))</formula>
    </cfRule>
  </conditionalFormatting>
  <conditionalFormatting sqref="AX41:BA42">
    <cfRule type="expression" dxfId="127" priority="128">
      <formula>INDIRECT(ADDRESS(ROW(),COLUMN()))=TRUNC(INDIRECT(ADDRESS(ROW(),COLUMN())))</formula>
    </cfRule>
  </conditionalFormatting>
  <conditionalFormatting sqref="S45">
    <cfRule type="expression" dxfId="126" priority="127">
      <formula>INDIRECT(ADDRESS(ROW(),COLUMN()))=TRUNC(INDIRECT(ADDRESS(ROW(),COLUMN())))</formula>
    </cfRule>
  </conditionalFormatting>
  <conditionalFormatting sqref="S44">
    <cfRule type="expression" dxfId="125" priority="126">
      <formula>INDIRECT(ADDRESS(ROW(),COLUMN()))=TRUNC(INDIRECT(ADDRESS(ROW(),COLUMN())))</formula>
    </cfRule>
  </conditionalFormatting>
  <conditionalFormatting sqref="T45:Y45">
    <cfRule type="expression" dxfId="124" priority="125">
      <formula>INDIRECT(ADDRESS(ROW(),COLUMN()))=TRUNC(INDIRECT(ADDRESS(ROW(),COLUMN())))</formula>
    </cfRule>
  </conditionalFormatting>
  <conditionalFormatting sqref="T44:Y44">
    <cfRule type="expression" dxfId="123" priority="124">
      <formula>INDIRECT(ADDRESS(ROW(),COLUMN()))=TRUNC(INDIRECT(ADDRESS(ROW(),COLUMN())))</formula>
    </cfRule>
  </conditionalFormatting>
  <conditionalFormatting sqref="Z45">
    <cfRule type="expression" dxfId="122" priority="123">
      <formula>INDIRECT(ADDRESS(ROW(),COLUMN()))=TRUNC(INDIRECT(ADDRESS(ROW(),COLUMN())))</formula>
    </cfRule>
  </conditionalFormatting>
  <conditionalFormatting sqref="Z44">
    <cfRule type="expression" dxfId="121" priority="122">
      <formula>INDIRECT(ADDRESS(ROW(),COLUMN()))=TRUNC(INDIRECT(ADDRESS(ROW(),COLUMN())))</formula>
    </cfRule>
  </conditionalFormatting>
  <conditionalFormatting sqref="AA45:AF45">
    <cfRule type="expression" dxfId="120" priority="121">
      <formula>INDIRECT(ADDRESS(ROW(),COLUMN()))=TRUNC(INDIRECT(ADDRESS(ROW(),COLUMN())))</formula>
    </cfRule>
  </conditionalFormatting>
  <conditionalFormatting sqref="AA44:AF44">
    <cfRule type="expression" dxfId="119" priority="120">
      <formula>INDIRECT(ADDRESS(ROW(),COLUMN()))=TRUNC(INDIRECT(ADDRESS(ROW(),COLUMN())))</formula>
    </cfRule>
  </conditionalFormatting>
  <conditionalFormatting sqref="AG45">
    <cfRule type="expression" dxfId="118" priority="119">
      <formula>INDIRECT(ADDRESS(ROW(),COLUMN()))=TRUNC(INDIRECT(ADDRESS(ROW(),COLUMN())))</formula>
    </cfRule>
  </conditionalFormatting>
  <conditionalFormatting sqref="AG44">
    <cfRule type="expression" dxfId="117" priority="118">
      <formula>INDIRECT(ADDRESS(ROW(),COLUMN()))=TRUNC(INDIRECT(ADDRESS(ROW(),COLUMN())))</formula>
    </cfRule>
  </conditionalFormatting>
  <conditionalFormatting sqref="AH45:AM45">
    <cfRule type="expression" dxfId="116" priority="117">
      <formula>INDIRECT(ADDRESS(ROW(),COLUMN()))=TRUNC(INDIRECT(ADDRESS(ROW(),COLUMN())))</formula>
    </cfRule>
  </conditionalFormatting>
  <conditionalFormatting sqref="AH44:AM44">
    <cfRule type="expression" dxfId="115" priority="116">
      <formula>INDIRECT(ADDRESS(ROW(),COLUMN()))=TRUNC(INDIRECT(ADDRESS(ROW(),COLUMN())))</formula>
    </cfRule>
  </conditionalFormatting>
  <conditionalFormatting sqref="AN45">
    <cfRule type="expression" dxfId="114" priority="115">
      <formula>INDIRECT(ADDRESS(ROW(),COLUMN()))=TRUNC(INDIRECT(ADDRESS(ROW(),COLUMN())))</formula>
    </cfRule>
  </conditionalFormatting>
  <conditionalFormatting sqref="AN44">
    <cfRule type="expression" dxfId="113" priority="114">
      <formula>INDIRECT(ADDRESS(ROW(),COLUMN()))=TRUNC(INDIRECT(ADDRESS(ROW(),COLUMN())))</formula>
    </cfRule>
  </conditionalFormatting>
  <conditionalFormatting sqref="AO45:AT45">
    <cfRule type="expression" dxfId="112" priority="113">
      <formula>INDIRECT(ADDRESS(ROW(),COLUMN()))=TRUNC(INDIRECT(ADDRESS(ROW(),COLUMN())))</formula>
    </cfRule>
  </conditionalFormatting>
  <conditionalFormatting sqref="AO44:AT44">
    <cfRule type="expression" dxfId="111" priority="112">
      <formula>INDIRECT(ADDRESS(ROW(),COLUMN()))=TRUNC(INDIRECT(ADDRESS(ROW(),COLUMN())))</formula>
    </cfRule>
  </conditionalFormatting>
  <conditionalFormatting sqref="AU45">
    <cfRule type="expression" dxfId="110" priority="111">
      <formula>INDIRECT(ADDRESS(ROW(),COLUMN()))=TRUNC(INDIRECT(ADDRESS(ROW(),COLUMN())))</formula>
    </cfRule>
  </conditionalFormatting>
  <conditionalFormatting sqref="AU44">
    <cfRule type="expression" dxfId="109" priority="110">
      <formula>INDIRECT(ADDRESS(ROW(),COLUMN()))=TRUNC(INDIRECT(ADDRESS(ROW(),COLUMN())))</formula>
    </cfRule>
  </conditionalFormatting>
  <conditionalFormatting sqref="AV45:AW45">
    <cfRule type="expression" dxfId="108" priority="109">
      <formula>INDIRECT(ADDRESS(ROW(),COLUMN()))=TRUNC(INDIRECT(ADDRESS(ROW(),COLUMN())))</formula>
    </cfRule>
  </conditionalFormatting>
  <conditionalFormatting sqref="AV44:AW44">
    <cfRule type="expression" dxfId="107" priority="108">
      <formula>INDIRECT(ADDRESS(ROW(),COLUMN()))=TRUNC(INDIRECT(ADDRESS(ROW(),COLUMN())))</formula>
    </cfRule>
  </conditionalFormatting>
  <conditionalFormatting sqref="AX44:BA45">
    <cfRule type="expression" dxfId="106" priority="107">
      <formula>INDIRECT(ADDRESS(ROW(),COLUMN()))=TRUNC(INDIRECT(ADDRESS(ROW(),COLUMN())))</formula>
    </cfRule>
  </conditionalFormatting>
  <conditionalFormatting sqref="S48">
    <cfRule type="expression" dxfId="105" priority="106">
      <formula>INDIRECT(ADDRESS(ROW(),COLUMN()))=TRUNC(INDIRECT(ADDRESS(ROW(),COLUMN())))</formula>
    </cfRule>
  </conditionalFormatting>
  <conditionalFormatting sqref="S47">
    <cfRule type="expression" dxfId="104" priority="105">
      <formula>INDIRECT(ADDRESS(ROW(),COLUMN()))=TRUNC(INDIRECT(ADDRESS(ROW(),COLUMN())))</formula>
    </cfRule>
  </conditionalFormatting>
  <conditionalFormatting sqref="T48:Y48">
    <cfRule type="expression" dxfId="103" priority="104">
      <formula>INDIRECT(ADDRESS(ROW(),COLUMN()))=TRUNC(INDIRECT(ADDRESS(ROW(),COLUMN())))</formula>
    </cfRule>
  </conditionalFormatting>
  <conditionalFormatting sqref="T47:Y47">
    <cfRule type="expression" dxfId="102" priority="103">
      <formula>INDIRECT(ADDRESS(ROW(),COLUMN()))=TRUNC(INDIRECT(ADDRESS(ROW(),COLUMN())))</formula>
    </cfRule>
  </conditionalFormatting>
  <conditionalFormatting sqref="Z48">
    <cfRule type="expression" dxfId="101" priority="102">
      <formula>INDIRECT(ADDRESS(ROW(),COLUMN()))=TRUNC(INDIRECT(ADDRESS(ROW(),COLUMN())))</formula>
    </cfRule>
  </conditionalFormatting>
  <conditionalFormatting sqref="Z47">
    <cfRule type="expression" dxfId="100" priority="101">
      <formula>INDIRECT(ADDRESS(ROW(),COLUMN()))=TRUNC(INDIRECT(ADDRESS(ROW(),COLUMN())))</formula>
    </cfRule>
  </conditionalFormatting>
  <conditionalFormatting sqref="AA48:AF48">
    <cfRule type="expression" dxfId="99" priority="100">
      <formula>INDIRECT(ADDRESS(ROW(),COLUMN()))=TRUNC(INDIRECT(ADDRESS(ROW(),COLUMN())))</formula>
    </cfRule>
  </conditionalFormatting>
  <conditionalFormatting sqref="AA47:AF47">
    <cfRule type="expression" dxfId="98" priority="99">
      <formula>INDIRECT(ADDRESS(ROW(),COLUMN()))=TRUNC(INDIRECT(ADDRESS(ROW(),COLUMN())))</formula>
    </cfRule>
  </conditionalFormatting>
  <conditionalFormatting sqref="AG48">
    <cfRule type="expression" dxfId="97" priority="98">
      <formula>INDIRECT(ADDRESS(ROW(),COLUMN()))=TRUNC(INDIRECT(ADDRESS(ROW(),COLUMN())))</formula>
    </cfRule>
  </conditionalFormatting>
  <conditionalFormatting sqref="AG47">
    <cfRule type="expression" dxfId="96" priority="97">
      <formula>INDIRECT(ADDRESS(ROW(),COLUMN()))=TRUNC(INDIRECT(ADDRESS(ROW(),COLUMN())))</formula>
    </cfRule>
  </conditionalFormatting>
  <conditionalFormatting sqref="AH48:AM48">
    <cfRule type="expression" dxfId="95" priority="96">
      <formula>INDIRECT(ADDRESS(ROW(),COLUMN()))=TRUNC(INDIRECT(ADDRESS(ROW(),COLUMN())))</formula>
    </cfRule>
  </conditionalFormatting>
  <conditionalFormatting sqref="AH47:AM47">
    <cfRule type="expression" dxfId="94" priority="95">
      <formula>INDIRECT(ADDRESS(ROW(),COLUMN()))=TRUNC(INDIRECT(ADDRESS(ROW(),COLUMN())))</formula>
    </cfRule>
  </conditionalFormatting>
  <conditionalFormatting sqref="AN48">
    <cfRule type="expression" dxfId="93" priority="94">
      <formula>INDIRECT(ADDRESS(ROW(),COLUMN()))=TRUNC(INDIRECT(ADDRESS(ROW(),COLUMN())))</formula>
    </cfRule>
  </conditionalFormatting>
  <conditionalFormatting sqref="AN47">
    <cfRule type="expression" dxfId="92" priority="93">
      <formula>INDIRECT(ADDRESS(ROW(),COLUMN()))=TRUNC(INDIRECT(ADDRESS(ROW(),COLUMN())))</formula>
    </cfRule>
  </conditionalFormatting>
  <conditionalFormatting sqref="AO48:AT48">
    <cfRule type="expression" dxfId="91" priority="92">
      <formula>INDIRECT(ADDRESS(ROW(),COLUMN()))=TRUNC(INDIRECT(ADDRESS(ROW(),COLUMN())))</formula>
    </cfRule>
  </conditionalFormatting>
  <conditionalFormatting sqref="AO47:AT47">
    <cfRule type="expression" dxfId="90" priority="91">
      <formula>INDIRECT(ADDRESS(ROW(),COLUMN()))=TRUNC(INDIRECT(ADDRESS(ROW(),COLUMN())))</formula>
    </cfRule>
  </conditionalFormatting>
  <conditionalFormatting sqref="AU48">
    <cfRule type="expression" dxfId="89" priority="90">
      <formula>INDIRECT(ADDRESS(ROW(),COLUMN()))=TRUNC(INDIRECT(ADDRESS(ROW(),COLUMN())))</formula>
    </cfRule>
  </conditionalFormatting>
  <conditionalFormatting sqref="AU47">
    <cfRule type="expression" dxfId="88" priority="89">
      <formula>INDIRECT(ADDRESS(ROW(),COLUMN()))=TRUNC(INDIRECT(ADDRESS(ROW(),COLUMN())))</formula>
    </cfRule>
  </conditionalFormatting>
  <conditionalFormatting sqref="AV48:AW48">
    <cfRule type="expression" dxfId="87" priority="88">
      <formula>INDIRECT(ADDRESS(ROW(),COLUMN()))=TRUNC(INDIRECT(ADDRESS(ROW(),COLUMN())))</formula>
    </cfRule>
  </conditionalFormatting>
  <conditionalFormatting sqref="AV47:AW47">
    <cfRule type="expression" dxfId="86" priority="87">
      <formula>INDIRECT(ADDRESS(ROW(),COLUMN()))=TRUNC(INDIRECT(ADDRESS(ROW(),COLUMN())))</formula>
    </cfRule>
  </conditionalFormatting>
  <conditionalFormatting sqref="AX47:BA48">
    <cfRule type="expression" dxfId="85" priority="86">
      <formula>INDIRECT(ADDRESS(ROW(),COLUMN()))=TRUNC(INDIRECT(ADDRESS(ROW(),COLUMN())))</formula>
    </cfRule>
  </conditionalFormatting>
  <conditionalFormatting sqref="S51">
    <cfRule type="expression" dxfId="84" priority="85">
      <formula>INDIRECT(ADDRESS(ROW(),COLUMN()))=TRUNC(INDIRECT(ADDRESS(ROW(),COLUMN())))</formula>
    </cfRule>
  </conditionalFormatting>
  <conditionalFormatting sqref="S50">
    <cfRule type="expression" dxfId="83" priority="84">
      <formula>INDIRECT(ADDRESS(ROW(),COLUMN()))=TRUNC(INDIRECT(ADDRESS(ROW(),COLUMN())))</formula>
    </cfRule>
  </conditionalFormatting>
  <conditionalFormatting sqref="T51:Y51">
    <cfRule type="expression" dxfId="82" priority="83">
      <formula>INDIRECT(ADDRESS(ROW(),COLUMN()))=TRUNC(INDIRECT(ADDRESS(ROW(),COLUMN())))</formula>
    </cfRule>
  </conditionalFormatting>
  <conditionalFormatting sqref="T50:Y50">
    <cfRule type="expression" dxfId="81" priority="82">
      <formula>INDIRECT(ADDRESS(ROW(),COLUMN()))=TRUNC(INDIRECT(ADDRESS(ROW(),COLUMN())))</formula>
    </cfRule>
  </conditionalFormatting>
  <conditionalFormatting sqref="Z51">
    <cfRule type="expression" dxfId="80" priority="81">
      <formula>INDIRECT(ADDRESS(ROW(),COLUMN()))=TRUNC(INDIRECT(ADDRESS(ROW(),COLUMN())))</formula>
    </cfRule>
  </conditionalFormatting>
  <conditionalFormatting sqref="Z50">
    <cfRule type="expression" dxfId="79" priority="80">
      <formula>INDIRECT(ADDRESS(ROW(),COLUMN()))=TRUNC(INDIRECT(ADDRESS(ROW(),COLUMN())))</formula>
    </cfRule>
  </conditionalFormatting>
  <conditionalFormatting sqref="AA51:AF51">
    <cfRule type="expression" dxfId="78" priority="79">
      <formula>INDIRECT(ADDRESS(ROW(),COLUMN()))=TRUNC(INDIRECT(ADDRESS(ROW(),COLUMN())))</formula>
    </cfRule>
  </conditionalFormatting>
  <conditionalFormatting sqref="AA50:AF50">
    <cfRule type="expression" dxfId="77" priority="78">
      <formula>INDIRECT(ADDRESS(ROW(),COLUMN()))=TRUNC(INDIRECT(ADDRESS(ROW(),COLUMN())))</formula>
    </cfRule>
  </conditionalFormatting>
  <conditionalFormatting sqref="AG51">
    <cfRule type="expression" dxfId="76" priority="77">
      <formula>INDIRECT(ADDRESS(ROW(),COLUMN()))=TRUNC(INDIRECT(ADDRESS(ROW(),COLUMN())))</formula>
    </cfRule>
  </conditionalFormatting>
  <conditionalFormatting sqref="AG50">
    <cfRule type="expression" dxfId="75" priority="76">
      <formula>INDIRECT(ADDRESS(ROW(),COLUMN()))=TRUNC(INDIRECT(ADDRESS(ROW(),COLUMN())))</formula>
    </cfRule>
  </conditionalFormatting>
  <conditionalFormatting sqref="AH51:AM51">
    <cfRule type="expression" dxfId="74" priority="75">
      <formula>INDIRECT(ADDRESS(ROW(),COLUMN()))=TRUNC(INDIRECT(ADDRESS(ROW(),COLUMN())))</formula>
    </cfRule>
  </conditionalFormatting>
  <conditionalFormatting sqref="AH50:AM50">
    <cfRule type="expression" dxfId="73" priority="74">
      <formula>INDIRECT(ADDRESS(ROW(),COLUMN()))=TRUNC(INDIRECT(ADDRESS(ROW(),COLUMN())))</formula>
    </cfRule>
  </conditionalFormatting>
  <conditionalFormatting sqref="AN51">
    <cfRule type="expression" dxfId="72" priority="73">
      <formula>INDIRECT(ADDRESS(ROW(),COLUMN()))=TRUNC(INDIRECT(ADDRESS(ROW(),COLUMN())))</formula>
    </cfRule>
  </conditionalFormatting>
  <conditionalFormatting sqref="AN50">
    <cfRule type="expression" dxfId="71" priority="72">
      <formula>INDIRECT(ADDRESS(ROW(),COLUMN()))=TRUNC(INDIRECT(ADDRESS(ROW(),COLUMN())))</formula>
    </cfRule>
  </conditionalFormatting>
  <conditionalFormatting sqref="AO51:AT51">
    <cfRule type="expression" dxfId="70" priority="71">
      <formula>INDIRECT(ADDRESS(ROW(),COLUMN()))=TRUNC(INDIRECT(ADDRESS(ROW(),COLUMN())))</formula>
    </cfRule>
  </conditionalFormatting>
  <conditionalFormatting sqref="AO50:AT50">
    <cfRule type="expression" dxfId="69" priority="70">
      <formula>INDIRECT(ADDRESS(ROW(),COLUMN()))=TRUNC(INDIRECT(ADDRESS(ROW(),COLUMN())))</formula>
    </cfRule>
  </conditionalFormatting>
  <conditionalFormatting sqref="AU51">
    <cfRule type="expression" dxfId="68" priority="69">
      <formula>INDIRECT(ADDRESS(ROW(),COLUMN()))=TRUNC(INDIRECT(ADDRESS(ROW(),COLUMN())))</formula>
    </cfRule>
  </conditionalFormatting>
  <conditionalFormatting sqref="AU50">
    <cfRule type="expression" dxfId="67" priority="68">
      <formula>INDIRECT(ADDRESS(ROW(),COLUMN()))=TRUNC(INDIRECT(ADDRESS(ROW(),COLUMN())))</formula>
    </cfRule>
  </conditionalFormatting>
  <conditionalFormatting sqref="AV51:AW51">
    <cfRule type="expression" dxfId="66" priority="67">
      <formula>INDIRECT(ADDRESS(ROW(),COLUMN()))=TRUNC(INDIRECT(ADDRESS(ROW(),COLUMN())))</formula>
    </cfRule>
  </conditionalFormatting>
  <conditionalFormatting sqref="AV50:AW50">
    <cfRule type="expression" dxfId="65" priority="66">
      <formula>INDIRECT(ADDRESS(ROW(),COLUMN()))=TRUNC(INDIRECT(ADDRESS(ROW(),COLUMN())))</formula>
    </cfRule>
  </conditionalFormatting>
  <conditionalFormatting sqref="AX50:BA51">
    <cfRule type="expression" dxfId="64" priority="65">
      <formula>INDIRECT(ADDRESS(ROW(),COLUMN()))=TRUNC(INDIRECT(ADDRESS(ROW(),COLUMN())))</formula>
    </cfRule>
  </conditionalFormatting>
  <conditionalFormatting sqref="S54">
    <cfRule type="expression" dxfId="63" priority="64">
      <formula>INDIRECT(ADDRESS(ROW(),COLUMN()))=TRUNC(INDIRECT(ADDRESS(ROW(),COLUMN())))</formula>
    </cfRule>
  </conditionalFormatting>
  <conditionalFormatting sqref="S53">
    <cfRule type="expression" dxfId="62" priority="63">
      <formula>INDIRECT(ADDRESS(ROW(),COLUMN()))=TRUNC(INDIRECT(ADDRESS(ROW(),COLUMN())))</formula>
    </cfRule>
  </conditionalFormatting>
  <conditionalFormatting sqref="T54:Y54">
    <cfRule type="expression" dxfId="61" priority="62">
      <formula>INDIRECT(ADDRESS(ROW(),COLUMN()))=TRUNC(INDIRECT(ADDRESS(ROW(),COLUMN())))</formula>
    </cfRule>
  </conditionalFormatting>
  <conditionalFormatting sqref="T53:Y53">
    <cfRule type="expression" dxfId="60" priority="61">
      <formula>INDIRECT(ADDRESS(ROW(),COLUMN()))=TRUNC(INDIRECT(ADDRESS(ROW(),COLUMN())))</formula>
    </cfRule>
  </conditionalFormatting>
  <conditionalFormatting sqref="Z54">
    <cfRule type="expression" dxfId="59" priority="60">
      <formula>INDIRECT(ADDRESS(ROW(),COLUMN()))=TRUNC(INDIRECT(ADDRESS(ROW(),COLUMN())))</formula>
    </cfRule>
  </conditionalFormatting>
  <conditionalFormatting sqref="Z53">
    <cfRule type="expression" dxfId="58" priority="59">
      <formula>INDIRECT(ADDRESS(ROW(),COLUMN()))=TRUNC(INDIRECT(ADDRESS(ROW(),COLUMN())))</formula>
    </cfRule>
  </conditionalFormatting>
  <conditionalFormatting sqref="AA54:AF54">
    <cfRule type="expression" dxfId="57" priority="58">
      <formula>INDIRECT(ADDRESS(ROW(),COLUMN()))=TRUNC(INDIRECT(ADDRESS(ROW(),COLUMN())))</formula>
    </cfRule>
  </conditionalFormatting>
  <conditionalFormatting sqref="AA53:AF53">
    <cfRule type="expression" dxfId="56" priority="57">
      <formula>INDIRECT(ADDRESS(ROW(),COLUMN()))=TRUNC(INDIRECT(ADDRESS(ROW(),COLUMN())))</formula>
    </cfRule>
  </conditionalFormatting>
  <conditionalFormatting sqref="AG54">
    <cfRule type="expression" dxfId="55" priority="56">
      <formula>INDIRECT(ADDRESS(ROW(),COLUMN()))=TRUNC(INDIRECT(ADDRESS(ROW(),COLUMN())))</formula>
    </cfRule>
  </conditionalFormatting>
  <conditionalFormatting sqref="AG53">
    <cfRule type="expression" dxfId="54" priority="55">
      <formula>INDIRECT(ADDRESS(ROW(),COLUMN()))=TRUNC(INDIRECT(ADDRESS(ROW(),COLUMN())))</formula>
    </cfRule>
  </conditionalFormatting>
  <conditionalFormatting sqref="AH54:AM54">
    <cfRule type="expression" dxfId="53" priority="54">
      <formula>INDIRECT(ADDRESS(ROW(),COLUMN()))=TRUNC(INDIRECT(ADDRESS(ROW(),COLUMN())))</formula>
    </cfRule>
  </conditionalFormatting>
  <conditionalFormatting sqref="AH53:AM53">
    <cfRule type="expression" dxfId="52" priority="53">
      <formula>INDIRECT(ADDRESS(ROW(),COLUMN()))=TRUNC(INDIRECT(ADDRESS(ROW(),COLUMN())))</formula>
    </cfRule>
  </conditionalFormatting>
  <conditionalFormatting sqref="AN54">
    <cfRule type="expression" dxfId="51" priority="52">
      <formula>INDIRECT(ADDRESS(ROW(),COLUMN()))=TRUNC(INDIRECT(ADDRESS(ROW(),COLUMN())))</formula>
    </cfRule>
  </conditionalFormatting>
  <conditionalFormatting sqref="AN53">
    <cfRule type="expression" dxfId="50" priority="51">
      <formula>INDIRECT(ADDRESS(ROW(),COLUMN()))=TRUNC(INDIRECT(ADDRESS(ROW(),COLUMN())))</formula>
    </cfRule>
  </conditionalFormatting>
  <conditionalFormatting sqref="AO54:AT54">
    <cfRule type="expression" dxfId="49" priority="50">
      <formula>INDIRECT(ADDRESS(ROW(),COLUMN()))=TRUNC(INDIRECT(ADDRESS(ROW(),COLUMN())))</formula>
    </cfRule>
  </conditionalFormatting>
  <conditionalFormatting sqref="AO53:AT53">
    <cfRule type="expression" dxfId="48" priority="49">
      <formula>INDIRECT(ADDRESS(ROW(),COLUMN()))=TRUNC(INDIRECT(ADDRESS(ROW(),COLUMN())))</formula>
    </cfRule>
  </conditionalFormatting>
  <conditionalFormatting sqref="AU54">
    <cfRule type="expression" dxfId="47" priority="48">
      <formula>INDIRECT(ADDRESS(ROW(),COLUMN()))=TRUNC(INDIRECT(ADDRESS(ROW(),COLUMN())))</formula>
    </cfRule>
  </conditionalFormatting>
  <conditionalFormatting sqref="AU53">
    <cfRule type="expression" dxfId="46" priority="47">
      <formula>INDIRECT(ADDRESS(ROW(),COLUMN()))=TRUNC(INDIRECT(ADDRESS(ROW(),COLUMN())))</formula>
    </cfRule>
  </conditionalFormatting>
  <conditionalFormatting sqref="AV54:AW54">
    <cfRule type="expression" dxfId="45" priority="46">
      <formula>INDIRECT(ADDRESS(ROW(),COLUMN()))=TRUNC(INDIRECT(ADDRESS(ROW(),COLUMN())))</formula>
    </cfRule>
  </conditionalFormatting>
  <conditionalFormatting sqref="AV53:AW53">
    <cfRule type="expression" dxfId="44" priority="45">
      <formula>INDIRECT(ADDRESS(ROW(),COLUMN()))=TRUNC(INDIRECT(ADDRESS(ROW(),COLUMN())))</formula>
    </cfRule>
  </conditionalFormatting>
  <conditionalFormatting sqref="AX53:BA54">
    <cfRule type="expression" dxfId="43" priority="44">
      <formula>INDIRECT(ADDRESS(ROW(),COLUMN()))=TRUNC(INDIRECT(ADDRESS(ROW(),COLUMN())))</formula>
    </cfRule>
  </conditionalFormatting>
  <conditionalFormatting sqref="S57">
    <cfRule type="expression" dxfId="42" priority="43">
      <formula>INDIRECT(ADDRESS(ROW(),COLUMN()))=TRUNC(INDIRECT(ADDRESS(ROW(),COLUMN())))</formula>
    </cfRule>
  </conditionalFormatting>
  <conditionalFormatting sqref="S56">
    <cfRule type="expression" dxfId="41" priority="42">
      <formula>INDIRECT(ADDRESS(ROW(),COLUMN()))=TRUNC(INDIRECT(ADDRESS(ROW(),COLUMN())))</formula>
    </cfRule>
  </conditionalFormatting>
  <conditionalFormatting sqref="T57:Y57">
    <cfRule type="expression" dxfId="40" priority="41">
      <formula>INDIRECT(ADDRESS(ROW(),COLUMN()))=TRUNC(INDIRECT(ADDRESS(ROW(),COLUMN())))</formula>
    </cfRule>
  </conditionalFormatting>
  <conditionalFormatting sqref="T56:Y56">
    <cfRule type="expression" dxfId="39" priority="40">
      <formula>INDIRECT(ADDRESS(ROW(),COLUMN()))=TRUNC(INDIRECT(ADDRESS(ROW(),COLUMN())))</formula>
    </cfRule>
  </conditionalFormatting>
  <conditionalFormatting sqref="Z57">
    <cfRule type="expression" dxfId="38" priority="39">
      <formula>INDIRECT(ADDRESS(ROW(),COLUMN()))=TRUNC(INDIRECT(ADDRESS(ROW(),COLUMN())))</formula>
    </cfRule>
  </conditionalFormatting>
  <conditionalFormatting sqref="Z56">
    <cfRule type="expression" dxfId="37" priority="38">
      <formula>INDIRECT(ADDRESS(ROW(),COLUMN()))=TRUNC(INDIRECT(ADDRESS(ROW(),COLUMN())))</formula>
    </cfRule>
  </conditionalFormatting>
  <conditionalFormatting sqref="AA57:AF57">
    <cfRule type="expression" dxfId="36" priority="37">
      <formula>INDIRECT(ADDRESS(ROW(),COLUMN()))=TRUNC(INDIRECT(ADDRESS(ROW(),COLUMN())))</formula>
    </cfRule>
  </conditionalFormatting>
  <conditionalFormatting sqref="AA56:AF56">
    <cfRule type="expression" dxfId="35" priority="36">
      <formula>INDIRECT(ADDRESS(ROW(),COLUMN()))=TRUNC(INDIRECT(ADDRESS(ROW(),COLUMN())))</formula>
    </cfRule>
  </conditionalFormatting>
  <conditionalFormatting sqref="AG57">
    <cfRule type="expression" dxfId="34" priority="35">
      <formula>INDIRECT(ADDRESS(ROW(),COLUMN()))=TRUNC(INDIRECT(ADDRESS(ROW(),COLUMN())))</formula>
    </cfRule>
  </conditionalFormatting>
  <conditionalFormatting sqref="AG56">
    <cfRule type="expression" dxfId="33" priority="34">
      <formula>INDIRECT(ADDRESS(ROW(),COLUMN()))=TRUNC(INDIRECT(ADDRESS(ROW(),COLUMN())))</formula>
    </cfRule>
  </conditionalFormatting>
  <conditionalFormatting sqref="AH57:AM57">
    <cfRule type="expression" dxfId="32" priority="33">
      <formula>INDIRECT(ADDRESS(ROW(),COLUMN()))=TRUNC(INDIRECT(ADDRESS(ROW(),COLUMN())))</formula>
    </cfRule>
  </conditionalFormatting>
  <conditionalFormatting sqref="AH56:AM56">
    <cfRule type="expression" dxfId="31" priority="32">
      <formula>INDIRECT(ADDRESS(ROW(),COLUMN()))=TRUNC(INDIRECT(ADDRESS(ROW(),COLUMN())))</formula>
    </cfRule>
  </conditionalFormatting>
  <conditionalFormatting sqref="AN57">
    <cfRule type="expression" dxfId="30" priority="31">
      <formula>INDIRECT(ADDRESS(ROW(),COLUMN()))=TRUNC(INDIRECT(ADDRESS(ROW(),COLUMN())))</formula>
    </cfRule>
  </conditionalFormatting>
  <conditionalFormatting sqref="AN56">
    <cfRule type="expression" dxfId="29" priority="30">
      <formula>INDIRECT(ADDRESS(ROW(),COLUMN()))=TRUNC(INDIRECT(ADDRESS(ROW(),COLUMN())))</formula>
    </cfRule>
  </conditionalFormatting>
  <conditionalFormatting sqref="AO57:AT57">
    <cfRule type="expression" dxfId="28" priority="29">
      <formula>INDIRECT(ADDRESS(ROW(),COLUMN()))=TRUNC(INDIRECT(ADDRESS(ROW(),COLUMN())))</formula>
    </cfRule>
  </conditionalFormatting>
  <conditionalFormatting sqref="AO56:AT56">
    <cfRule type="expression" dxfId="27" priority="28">
      <formula>INDIRECT(ADDRESS(ROW(),COLUMN()))=TRUNC(INDIRECT(ADDRESS(ROW(),COLUMN())))</formula>
    </cfRule>
  </conditionalFormatting>
  <conditionalFormatting sqref="AU57">
    <cfRule type="expression" dxfId="26" priority="27">
      <formula>INDIRECT(ADDRESS(ROW(),COLUMN()))=TRUNC(INDIRECT(ADDRESS(ROW(),COLUMN())))</formula>
    </cfRule>
  </conditionalFormatting>
  <conditionalFormatting sqref="AU56">
    <cfRule type="expression" dxfId="25" priority="26">
      <formula>INDIRECT(ADDRESS(ROW(),COLUMN()))=TRUNC(INDIRECT(ADDRESS(ROW(),COLUMN())))</formula>
    </cfRule>
  </conditionalFormatting>
  <conditionalFormatting sqref="AV57:AW57">
    <cfRule type="expression" dxfId="24" priority="25">
      <formula>INDIRECT(ADDRESS(ROW(),COLUMN()))=TRUNC(INDIRECT(ADDRESS(ROW(),COLUMN())))</formula>
    </cfRule>
  </conditionalFormatting>
  <conditionalFormatting sqref="AV56:AW56">
    <cfRule type="expression" dxfId="23" priority="24">
      <formula>INDIRECT(ADDRESS(ROW(),COLUMN()))=TRUNC(INDIRECT(ADDRESS(ROW(),COLUMN())))</formula>
    </cfRule>
  </conditionalFormatting>
  <conditionalFormatting sqref="AX56:BA57">
    <cfRule type="expression" dxfId="22" priority="23">
      <formula>INDIRECT(ADDRESS(ROW(),COLUMN()))=TRUNC(INDIRECT(ADDRESS(ROW(),COLUMN())))</formula>
    </cfRule>
  </conditionalFormatting>
  <conditionalFormatting sqref="S60">
    <cfRule type="expression" dxfId="21" priority="22">
      <formula>INDIRECT(ADDRESS(ROW(),COLUMN()))=TRUNC(INDIRECT(ADDRESS(ROW(),COLUMN())))</formula>
    </cfRule>
  </conditionalFormatting>
  <conditionalFormatting sqref="S59">
    <cfRule type="expression" dxfId="20" priority="21">
      <formula>INDIRECT(ADDRESS(ROW(),COLUMN()))=TRUNC(INDIRECT(ADDRESS(ROW(),COLUMN())))</formula>
    </cfRule>
  </conditionalFormatting>
  <conditionalFormatting sqref="T60:Y60">
    <cfRule type="expression" dxfId="19" priority="20">
      <formula>INDIRECT(ADDRESS(ROW(),COLUMN()))=TRUNC(INDIRECT(ADDRESS(ROW(),COLUMN())))</formula>
    </cfRule>
  </conditionalFormatting>
  <conditionalFormatting sqref="T59:Y59">
    <cfRule type="expression" dxfId="18" priority="19">
      <formula>INDIRECT(ADDRESS(ROW(),COLUMN()))=TRUNC(INDIRECT(ADDRESS(ROW(),COLUMN())))</formula>
    </cfRule>
  </conditionalFormatting>
  <conditionalFormatting sqref="Z60">
    <cfRule type="expression" dxfId="17" priority="18">
      <formula>INDIRECT(ADDRESS(ROW(),COLUMN()))=TRUNC(INDIRECT(ADDRESS(ROW(),COLUMN())))</formula>
    </cfRule>
  </conditionalFormatting>
  <conditionalFormatting sqref="Z59">
    <cfRule type="expression" dxfId="16" priority="17">
      <formula>INDIRECT(ADDRESS(ROW(),COLUMN()))=TRUNC(INDIRECT(ADDRESS(ROW(),COLUMN())))</formula>
    </cfRule>
  </conditionalFormatting>
  <conditionalFormatting sqref="AA60:AF60">
    <cfRule type="expression" dxfId="15" priority="16">
      <formula>INDIRECT(ADDRESS(ROW(),COLUMN()))=TRUNC(INDIRECT(ADDRESS(ROW(),COLUMN())))</formula>
    </cfRule>
  </conditionalFormatting>
  <conditionalFormatting sqref="AA59:AF59">
    <cfRule type="expression" dxfId="14" priority="15">
      <formula>INDIRECT(ADDRESS(ROW(),COLUMN()))=TRUNC(INDIRECT(ADDRESS(ROW(),COLUMN())))</formula>
    </cfRule>
  </conditionalFormatting>
  <conditionalFormatting sqref="AG60">
    <cfRule type="expression" dxfId="13" priority="14">
      <formula>INDIRECT(ADDRESS(ROW(),COLUMN()))=TRUNC(INDIRECT(ADDRESS(ROW(),COLUMN())))</formula>
    </cfRule>
  </conditionalFormatting>
  <conditionalFormatting sqref="AG59">
    <cfRule type="expression" dxfId="12" priority="13">
      <formula>INDIRECT(ADDRESS(ROW(),COLUMN()))=TRUNC(INDIRECT(ADDRESS(ROW(),COLUMN())))</formula>
    </cfRule>
  </conditionalFormatting>
  <conditionalFormatting sqref="AH60:AM60">
    <cfRule type="expression" dxfId="11" priority="12">
      <formula>INDIRECT(ADDRESS(ROW(),COLUMN()))=TRUNC(INDIRECT(ADDRESS(ROW(),COLUMN())))</formula>
    </cfRule>
  </conditionalFormatting>
  <conditionalFormatting sqref="AH59:AM59">
    <cfRule type="expression" dxfId="10" priority="11">
      <formula>INDIRECT(ADDRESS(ROW(),COLUMN()))=TRUNC(INDIRECT(ADDRESS(ROW(),COLUMN())))</formula>
    </cfRule>
  </conditionalFormatting>
  <conditionalFormatting sqref="AN60">
    <cfRule type="expression" dxfId="9" priority="10">
      <formula>INDIRECT(ADDRESS(ROW(),COLUMN()))=TRUNC(INDIRECT(ADDRESS(ROW(),COLUMN())))</formula>
    </cfRule>
  </conditionalFormatting>
  <conditionalFormatting sqref="AN59">
    <cfRule type="expression" dxfId="8" priority="9">
      <formula>INDIRECT(ADDRESS(ROW(),COLUMN()))=TRUNC(INDIRECT(ADDRESS(ROW(),COLUMN())))</formula>
    </cfRule>
  </conditionalFormatting>
  <conditionalFormatting sqref="AO60:AT60">
    <cfRule type="expression" dxfId="7" priority="8">
      <formula>INDIRECT(ADDRESS(ROW(),COLUMN()))=TRUNC(INDIRECT(ADDRESS(ROW(),COLUMN())))</formula>
    </cfRule>
  </conditionalFormatting>
  <conditionalFormatting sqref="AO59:AT59">
    <cfRule type="expression" dxfId="6" priority="7">
      <formula>INDIRECT(ADDRESS(ROW(),COLUMN()))=TRUNC(INDIRECT(ADDRESS(ROW(),COLUMN())))</formula>
    </cfRule>
  </conditionalFormatting>
  <conditionalFormatting sqref="AU60">
    <cfRule type="expression" dxfId="5" priority="6">
      <formula>INDIRECT(ADDRESS(ROW(),COLUMN()))=TRUNC(INDIRECT(ADDRESS(ROW(),COLUMN())))</formula>
    </cfRule>
  </conditionalFormatting>
  <conditionalFormatting sqref="AU59">
    <cfRule type="expression" dxfId="4" priority="5">
      <formula>INDIRECT(ADDRESS(ROW(),COLUMN()))=TRUNC(INDIRECT(ADDRESS(ROW(),COLUMN())))</formula>
    </cfRule>
  </conditionalFormatting>
  <conditionalFormatting sqref="AV60:AW60">
    <cfRule type="expression" dxfId="3" priority="4">
      <formula>INDIRECT(ADDRESS(ROW(),COLUMN()))=TRUNC(INDIRECT(ADDRESS(ROW(),COLUMN())))</formula>
    </cfRule>
  </conditionalFormatting>
  <conditionalFormatting sqref="AV59:AW59">
    <cfRule type="expression" dxfId="2" priority="3">
      <formula>INDIRECT(ADDRESS(ROW(),COLUMN()))=TRUNC(INDIRECT(ADDRESS(ROW(),COLUMN())))</formula>
    </cfRule>
  </conditionalFormatting>
  <conditionalFormatting sqref="AX59:BA60">
    <cfRule type="expression" dxfId="1" priority="2">
      <formula>INDIRECT(ADDRESS(ROW(),COLUMN()))=TRUNC(INDIRECT(ADDRESS(ROW(),COLUMN())))</formula>
    </cfRule>
  </conditionalFormatting>
  <conditionalFormatting sqref="BC14:BD14">
    <cfRule type="expression" dxfId="0" priority="1">
      <formula>INDIRECT(ADDRESS(ROW(),COLUMN()))=TRUNC(INDIRECT(ADDRESS(ROW(),COLUMN())))</formula>
    </cfRule>
  </conditionalFormatting>
  <dataValidations count="8">
    <dataValidation type="decimal" allowBlank="1" showInputMessage="1" showErrorMessage="1" error="入力可能範囲　32～40" sqref="AX6" xr:uid="{7998E7D4-8F26-4345-B45A-F703B68C22CE}">
      <formula1>32</formula1>
      <formula2>40</formula2>
    </dataValidation>
    <dataValidation type="list" allowBlank="1" showInputMessage="1" sqref="G22:G60" xr:uid="{B26852CD-1896-4B46-B717-3C73BFCAAC58}">
      <formula1>"A, B, C, D"</formula1>
    </dataValidation>
    <dataValidation type="list" allowBlank="1" showInputMessage="1" sqref="C22:E60" xr:uid="{056A5C57-4908-4E76-B8AE-A2B236F86DB9}">
      <formula1>職種</formula1>
    </dataValidation>
    <dataValidation type="list" allowBlank="1" showInputMessage="1" showErrorMessage="1" sqref="BB4:BE4" xr:uid="{A94313F9-4BB7-4879-8AC4-DD03CD90C882}">
      <formula1>"予定,実績,予定・実績"</formula1>
    </dataValidation>
    <dataValidation type="list" allowBlank="1" showInputMessage="1" sqref="S58:AW58 S22:AW22 S25:AW25 S28:AW28 S31:AW31 S34:AW34 S37:AW37 S40:AW40 S43:AW43 S46:AW46 S49:AW49 S52:AW52 S55:AW55" xr:uid="{AD4E3DCA-C6DB-4E48-A34B-F2D4A73DD6D6}">
      <formula1>【記載例】シフト記号</formula1>
    </dataValidation>
    <dataValidation type="list" errorStyle="warning" allowBlank="1" showInputMessage="1" error="リストにない場合のみ、入力してください。" sqref="H22:K60" xr:uid="{0ED14359-1194-403C-BE89-6282558D3FA8}">
      <formula1>INDIRECT(C22)</formula1>
    </dataValidation>
    <dataValidation type="list" allowBlank="1" showInputMessage="1" showErrorMessage="1" sqref="BB3:BE3" xr:uid="{2465D05B-F393-44D9-A343-70C3D8268463}">
      <formula1>"４週,暦月"</formula1>
    </dataValidation>
    <dataValidation type="list" allowBlank="1" showInputMessage="1" showErrorMessage="1" sqref="AC3" xr:uid="{969875BA-7FA1-49A3-B2E6-2D0ABB4E4814}">
      <formula1>#REF!</formula1>
    </dataValidation>
  </dataValidations>
  <printOptions horizontalCentered="1"/>
  <pageMargins left="0.15748031496062992" right="0.15748031496062992" top="0.31496062992125984" bottom="0.35433070866141736" header="0.31496062992125984" footer="0.31496062992125984"/>
  <pageSetup paperSize="9" scale="44" fitToHeight="0" orientation="landscape" r:id="rId1"/>
  <headerFooter>
    <oddFooter>&amp;R&amp;14&amp;P/&amp;N</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r:uid="{17DF2AB0-94E8-4125-921E-0EF5C1EF51B3}">
          <x14:formula1>
            <xm:f>プルダウン・リスト!$C$5:$C$9</xm:f>
          </x14:formula1>
          <xm:sqref>AP1:BE1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40C6BD-962F-463C-9A3A-0E5C8123F03D}">
  <sheetPr>
    <pageSetUpPr fitToPage="1"/>
  </sheetPr>
  <dimension ref="B1:W42"/>
  <sheetViews>
    <sheetView view="pageBreakPreview" zoomScale="70" zoomScaleNormal="75" zoomScaleSheetLayoutView="70" workbookViewId="0">
      <selection activeCell="B1" sqref="B1"/>
    </sheetView>
  </sheetViews>
  <sheetFormatPr defaultColWidth="9" defaultRowHeight="19" x14ac:dyDescent="0.2"/>
  <cols>
    <col min="1" max="1" width="1.54296875" style="306" customWidth="1"/>
    <col min="2" max="2" width="5.54296875" style="305" customWidth="1"/>
    <col min="3" max="3" width="10.54296875" style="305" customWidth="1"/>
    <col min="4" max="4" width="3.453125" style="305" bestFit="1" customWidth="1"/>
    <col min="5" max="5" width="15.54296875" style="306" customWidth="1"/>
    <col min="6" max="6" width="3.453125" style="306" bestFit="1" customWidth="1"/>
    <col min="7" max="7" width="15.54296875" style="306" customWidth="1"/>
    <col min="8" max="8" width="3.453125" style="306" bestFit="1" customWidth="1"/>
    <col min="9" max="9" width="15.54296875" style="305" customWidth="1"/>
    <col min="10" max="10" width="3.453125" style="306" bestFit="1" customWidth="1"/>
    <col min="11" max="11" width="15.54296875" style="306" customWidth="1"/>
    <col min="12" max="12" width="3.453125" style="306" customWidth="1"/>
    <col min="13" max="13" width="15.54296875" style="306" customWidth="1"/>
    <col min="14" max="14" width="3.453125" style="306" customWidth="1"/>
    <col min="15" max="15" width="15.54296875" style="306" customWidth="1"/>
    <col min="16" max="16" width="3.453125" style="306" customWidth="1"/>
    <col min="17" max="17" width="15.54296875" style="306" customWidth="1"/>
    <col min="18" max="18" width="3.453125" style="306" customWidth="1"/>
    <col min="19" max="19" width="15.54296875" style="306" customWidth="1"/>
    <col min="20" max="20" width="3.453125" style="306" customWidth="1"/>
    <col min="21" max="21" width="15.54296875" style="306" customWidth="1"/>
    <col min="22" max="22" width="3.453125" style="306" customWidth="1"/>
    <col min="23" max="23" width="50.54296875" style="306" customWidth="1"/>
    <col min="24" max="16384" width="9" style="306"/>
  </cols>
  <sheetData>
    <row r="1" spans="2:23" x14ac:dyDescent="0.2">
      <c r="B1" s="304" t="s">
        <v>171</v>
      </c>
    </row>
    <row r="2" spans="2:23" x14ac:dyDescent="0.2">
      <c r="B2" s="307" t="s">
        <v>95</v>
      </c>
      <c r="E2" s="308"/>
      <c r="I2" s="309"/>
    </row>
    <row r="3" spans="2:23" x14ac:dyDescent="0.2">
      <c r="B3" s="309" t="s">
        <v>96</v>
      </c>
      <c r="E3" s="308" t="s">
        <v>97</v>
      </c>
      <c r="I3" s="309"/>
    </row>
    <row r="4" spans="2:23" x14ac:dyDescent="0.2">
      <c r="B4" s="307"/>
      <c r="E4" s="896" t="s">
        <v>98</v>
      </c>
      <c r="F4" s="896"/>
      <c r="G4" s="896"/>
      <c r="H4" s="896"/>
      <c r="I4" s="896"/>
      <c r="J4" s="896"/>
      <c r="K4" s="896"/>
      <c r="M4" s="896" t="s">
        <v>99</v>
      </c>
      <c r="N4" s="896"/>
      <c r="O4" s="896"/>
      <c r="Q4" s="896" t="s">
        <v>100</v>
      </c>
      <c r="R4" s="896"/>
      <c r="S4" s="896"/>
      <c r="T4" s="896"/>
      <c r="U4" s="896"/>
      <c r="W4" s="896" t="s">
        <v>101</v>
      </c>
    </row>
    <row r="5" spans="2:23" x14ac:dyDescent="0.2">
      <c r="B5" s="305" t="s">
        <v>68</v>
      </c>
      <c r="C5" s="305" t="s">
        <v>102</v>
      </c>
      <c r="E5" s="305" t="s">
        <v>103</v>
      </c>
      <c r="F5" s="305"/>
      <c r="G5" s="305" t="s">
        <v>104</v>
      </c>
      <c r="I5" s="305" t="s">
        <v>105</v>
      </c>
      <c r="K5" s="305" t="s">
        <v>98</v>
      </c>
      <c r="M5" s="305" t="s">
        <v>106</v>
      </c>
      <c r="O5" s="305" t="s">
        <v>107</v>
      </c>
      <c r="Q5" s="305" t="s">
        <v>106</v>
      </c>
      <c r="S5" s="305" t="s">
        <v>107</v>
      </c>
      <c r="U5" s="305" t="s">
        <v>98</v>
      </c>
      <c r="W5" s="896"/>
    </row>
    <row r="6" spans="2:23" x14ac:dyDescent="0.2">
      <c r="B6" s="305">
        <v>1</v>
      </c>
      <c r="C6" s="310" t="s">
        <v>108</v>
      </c>
      <c r="D6" s="305" t="s">
        <v>109</v>
      </c>
      <c r="E6" s="311">
        <v>0.375</v>
      </c>
      <c r="F6" s="305" t="s">
        <v>65</v>
      </c>
      <c r="G6" s="311">
        <v>0.75</v>
      </c>
      <c r="H6" s="306" t="s">
        <v>110</v>
      </c>
      <c r="I6" s="311">
        <v>4.1666666666666664E-2</v>
      </c>
      <c r="J6" s="306" t="s">
        <v>47</v>
      </c>
      <c r="K6" s="312">
        <f t="shared" ref="K6:K8" si="0">(G6-E6-I6)*24</f>
        <v>8</v>
      </c>
      <c r="M6" s="311">
        <v>0.39583333333333331</v>
      </c>
      <c r="N6" s="305" t="s">
        <v>65</v>
      </c>
      <c r="O6" s="311">
        <v>0.6875</v>
      </c>
      <c r="Q6" s="313">
        <f>IF(E6&lt;M6,M6,E6)</f>
        <v>0.39583333333333331</v>
      </c>
      <c r="R6" s="305" t="s">
        <v>65</v>
      </c>
      <c r="S6" s="313">
        <f t="shared" ref="S6:S8" si="1">IF(G6&gt;O6,O6,G6)</f>
        <v>0.6875</v>
      </c>
      <c r="U6" s="312">
        <f t="shared" ref="U6:U8" si="2">(S6-Q6)*24</f>
        <v>7</v>
      </c>
      <c r="W6" s="314"/>
    </row>
    <row r="7" spans="2:23" x14ac:dyDescent="0.2">
      <c r="B7" s="305">
        <v>2</v>
      </c>
      <c r="C7" s="310" t="s">
        <v>111</v>
      </c>
      <c r="D7" s="305" t="s">
        <v>109</v>
      </c>
      <c r="E7" s="311"/>
      <c r="F7" s="305" t="s">
        <v>65</v>
      </c>
      <c r="G7" s="311"/>
      <c r="H7" s="306" t="s">
        <v>110</v>
      </c>
      <c r="I7" s="311">
        <v>0</v>
      </c>
      <c r="J7" s="306" t="s">
        <v>47</v>
      </c>
      <c r="K7" s="312">
        <f t="shared" si="0"/>
        <v>0</v>
      </c>
      <c r="M7" s="311"/>
      <c r="N7" s="305" t="s">
        <v>65</v>
      </c>
      <c r="O7" s="311"/>
      <c r="Q7" s="313">
        <f t="shared" ref="Q7:Q8" si="3">IF(E7&lt;M7,M7,E7)</f>
        <v>0</v>
      </c>
      <c r="R7" s="305" t="s">
        <v>65</v>
      </c>
      <c r="S7" s="313">
        <f t="shared" si="1"/>
        <v>0</v>
      </c>
      <c r="U7" s="312">
        <f t="shared" si="2"/>
        <v>0</v>
      </c>
      <c r="W7" s="314"/>
    </row>
    <row r="8" spans="2:23" x14ac:dyDescent="0.2">
      <c r="B8" s="305">
        <v>3</v>
      </c>
      <c r="C8" s="310" t="s">
        <v>112</v>
      </c>
      <c r="D8" s="305" t="s">
        <v>109</v>
      </c>
      <c r="E8" s="311"/>
      <c r="F8" s="305" t="s">
        <v>65</v>
      </c>
      <c r="G8" s="311"/>
      <c r="H8" s="306" t="s">
        <v>110</v>
      </c>
      <c r="I8" s="311">
        <v>0</v>
      </c>
      <c r="J8" s="306" t="s">
        <v>47</v>
      </c>
      <c r="K8" s="312">
        <f t="shared" si="0"/>
        <v>0</v>
      </c>
      <c r="M8" s="311"/>
      <c r="N8" s="305" t="s">
        <v>65</v>
      </c>
      <c r="O8" s="311"/>
      <c r="Q8" s="313">
        <f t="shared" si="3"/>
        <v>0</v>
      </c>
      <c r="R8" s="305" t="s">
        <v>65</v>
      </c>
      <c r="S8" s="313">
        <f t="shared" si="1"/>
        <v>0</v>
      </c>
      <c r="U8" s="312">
        <f t="shared" si="2"/>
        <v>0</v>
      </c>
      <c r="W8" s="314"/>
    </row>
    <row r="9" spans="2:23" x14ac:dyDescent="0.2">
      <c r="B9" s="305">
        <v>4</v>
      </c>
      <c r="C9" s="310" t="s">
        <v>113</v>
      </c>
      <c r="D9" s="305" t="s">
        <v>109</v>
      </c>
      <c r="E9" s="311"/>
      <c r="F9" s="305" t="s">
        <v>65</v>
      </c>
      <c r="G9" s="311"/>
      <c r="H9" s="306" t="s">
        <v>110</v>
      </c>
      <c r="I9" s="311">
        <v>0</v>
      </c>
      <c r="J9" s="306" t="s">
        <v>47</v>
      </c>
      <c r="K9" s="312">
        <f>(G9-E9-I9)*24</f>
        <v>0</v>
      </c>
      <c r="M9" s="311"/>
      <c r="N9" s="305" t="s">
        <v>65</v>
      </c>
      <c r="O9" s="311"/>
      <c r="Q9" s="313">
        <f>IF(E9&lt;M9,M9,E9)</f>
        <v>0</v>
      </c>
      <c r="R9" s="305" t="s">
        <v>65</v>
      </c>
      <c r="S9" s="313">
        <f>IF(G9&gt;O9,O9,G9)</f>
        <v>0</v>
      </c>
      <c r="U9" s="312">
        <f>(S9-Q9)*24</f>
        <v>0</v>
      </c>
      <c r="W9" s="314"/>
    </row>
    <row r="10" spans="2:23" x14ac:dyDescent="0.2">
      <c r="B10" s="305">
        <v>5</v>
      </c>
      <c r="C10" s="310" t="s">
        <v>114</v>
      </c>
      <c r="D10" s="305" t="s">
        <v>109</v>
      </c>
      <c r="E10" s="311"/>
      <c r="F10" s="305" t="s">
        <v>65</v>
      </c>
      <c r="G10" s="311"/>
      <c r="H10" s="306" t="s">
        <v>110</v>
      </c>
      <c r="I10" s="311">
        <v>0</v>
      </c>
      <c r="J10" s="306" t="s">
        <v>47</v>
      </c>
      <c r="K10" s="312">
        <f>(G10-E10-I10)*24</f>
        <v>0</v>
      </c>
      <c r="M10" s="311"/>
      <c r="N10" s="305" t="s">
        <v>65</v>
      </c>
      <c r="O10" s="311"/>
      <c r="Q10" s="313">
        <f t="shared" ref="Q10:Q25" si="4">IF(E10&lt;M10,M10,E10)</f>
        <v>0</v>
      </c>
      <c r="R10" s="305" t="s">
        <v>65</v>
      </c>
      <c r="S10" s="313">
        <f t="shared" ref="S10:S25" si="5">IF(G10&gt;O10,O10,G10)</f>
        <v>0</v>
      </c>
      <c r="U10" s="312">
        <f t="shared" ref="U10:U25" si="6">(S10-Q10)*24</f>
        <v>0</v>
      </c>
      <c r="W10" s="314"/>
    </row>
    <row r="11" spans="2:23" x14ac:dyDescent="0.2">
      <c r="B11" s="305">
        <v>6</v>
      </c>
      <c r="C11" s="310" t="s">
        <v>115</v>
      </c>
      <c r="D11" s="305" t="s">
        <v>109</v>
      </c>
      <c r="E11" s="311"/>
      <c r="F11" s="305" t="s">
        <v>65</v>
      </c>
      <c r="G11" s="311"/>
      <c r="H11" s="306" t="s">
        <v>110</v>
      </c>
      <c r="I11" s="311">
        <v>0</v>
      </c>
      <c r="J11" s="306" t="s">
        <v>47</v>
      </c>
      <c r="K11" s="312">
        <f t="shared" ref="K11:K25" si="7">(G11-E11-I11)*24</f>
        <v>0</v>
      </c>
      <c r="M11" s="311"/>
      <c r="N11" s="305" t="s">
        <v>65</v>
      </c>
      <c r="O11" s="311"/>
      <c r="Q11" s="313">
        <f t="shared" si="4"/>
        <v>0</v>
      </c>
      <c r="R11" s="305" t="s">
        <v>65</v>
      </c>
      <c r="S11" s="313">
        <f t="shared" si="5"/>
        <v>0</v>
      </c>
      <c r="U11" s="312">
        <f t="shared" si="6"/>
        <v>0</v>
      </c>
      <c r="W11" s="314"/>
    </row>
    <row r="12" spans="2:23" x14ac:dyDescent="0.2">
      <c r="B12" s="305">
        <v>7</v>
      </c>
      <c r="C12" s="310" t="s">
        <v>116</v>
      </c>
      <c r="D12" s="305" t="s">
        <v>109</v>
      </c>
      <c r="E12" s="311"/>
      <c r="F12" s="305" t="s">
        <v>65</v>
      </c>
      <c r="G12" s="311"/>
      <c r="H12" s="306" t="s">
        <v>110</v>
      </c>
      <c r="I12" s="311">
        <v>0</v>
      </c>
      <c r="J12" s="306" t="s">
        <v>47</v>
      </c>
      <c r="K12" s="312">
        <f t="shared" si="7"/>
        <v>0</v>
      </c>
      <c r="M12" s="311"/>
      <c r="N12" s="305" t="s">
        <v>65</v>
      </c>
      <c r="O12" s="311"/>
      <c r="Q12" s="313">
        <f t="shared" si="4"/>
        <v>0</v>
      </c>
      <c r="R12" s="305" t="s">
        <v>65</v>
      </c>
      <c r="S12" s="313">
        <f t="shared" si="5"/>
        <v>0</v>
      </c>
      <c r="U12" s="312">
        <f t="shared" si="6"/>
        <v>0</v>
      </c>
      <c r="W12" s="314"/>
    </row>
    <row r="13" spans="2:23" x14ac:dyDescent="0.2">
      <c r="B13" s="305">
        <v>8</v>
      </c>
      <c r="C13" s="310" t="s">
        <v>117</v>
      </c>
      <c r="D13" s="305" t="s">
        <v>109</v>
      </c>
      <c r="E13" s="311"/>
      <c r="F13" s="305" t="s">
        <v>65</v>
      </c>
      <c r="G13" s="311"/>
      <c r="H13" s="306" t="s">
        <v>110</v>
      </c>
      <c r="I13" s="311">
        <v>0</v>
      </c>
      <c r="J13" s="306" t="s">
        <v>47</v>
      </c>
      <c r="K13" s="312">
        <f t="shared" si="7"/>
        <v>0</v>
      </c>
      <c r="M13" s="311"/>
      <c r="N13" s="305" t="s">
        <v>65</v>
      </c>
      <c r="O13" s="311"/>
      <c r="Q13" s="313">
        <f t="shared" si="4"/>
        <v>0</v>
      </c>
      <c r="R13" s="305" t="s">
        <v>65</v>
      </c>
      <c r="S13" s="313">
        <f t="shared" si="5"/>
        <v>0</v>
      </c>
      <c r="U13" s="312">
        <f t="shared" si="6"/>
        <v>0</v>
      </c>
      <c r="W13" s="314"/>
    </row>
    <row r="14" spans="2:23" x14ac:dyDescent="0.2">
      <c r="B14" s="305">
        <v>9</v>
      </c>
      <c r="C14" s="310" t="s">
        <v>118</v>
      </c>
      <c r="D14" s="305" t="s">
        <v>109</v>
      </c>
      <c r="E14" s="311"/>
      <c r="F14" s="305" t="s">
        <v>65</v>
      </c>
      <c r="G14" s="311"/>
      <c r="H14" s="306" t="s">
        <v>110</v>
      </c>
      <c r="I14" s="311">
        <v>0</v>
      </c>
      <c r="J14" s="306" t="s">
        <v>47</v>
      </c>
      <c r="K14" s="312">
        <f t="shared" si="7"/>
        <v>0</v>
      </c>
      <c r="M14" s="311"/>
      <c r="N14" s="305" t="s">
        <v>65</v>
      </c>
      <c r="O14" s="311"/>
      <c r="Q14" s="313">
        <f t="shared" si="4"/>
        <v>0</v>
      </c>
      <c r="R14" s="305" t="s">
        <v>65</v>
      </c>
      <c r="S14" s="313">
        <f t="shared" si="5"/>
        <v>0</v>
      </c>
      <c r="U14" s="312">
        <f t="shared" si="6"/>
        <v>0</v>
      </c>
      <c r="W14" s="314"/>
    </row>
    <row r="15" spans="2:23" x14ac:dyDescent="0.2">
      <c r="B15" s="305">
        <v>10</v>
      </c>
      <c r="C15" s="310" t="s">
        <v>119</v>
      </c>
      <c r="D15" s="305" t="s">
        <v>109</v>
      </c>
      <c r="E15" s="311"/>
      <c r="F15" s="305" t="s">
        <v>65</v>
      </c>
      <c r="G15" s="311"/>
      <c r="H15" s="306" t="s">
        <v>110</v>
      </c>
      <c r="I15" s="311">
        <v>0</v>
      </c>
      <c r="J15" s="306" t="s">
        <v>47</v>
      </c>
      <c r="K15" s="312">
        <f t="shared" si="7"/>
        <v>0</v>
      </c>
      <c r="M15" s="311"/>
      <c r="N15" s="305" t="s">
        <v>65</v>
      </c>
      <c r="O15" s="311"/>
      <c r="Q15" s="313">
        <f t="shared" si="4"/>
        <v>0</v>
      </c>
      <c r="R15" s="305" t="s">
        <v>65</v>
      </c>
      <c r="S15" s="313">
        <f>IF(G15&gt;O15,O15,G15)</f>
        <v>0</v>
      </c>
      <c r="U15" s="312">
        <f t="shared" si="6"/>
        <v>0</v>
      </c>
      <c r="W15" s="314"/>
    </row>
    <row r="16" spans="2:23" x14ac:dyDescent="0.2">
      <c r="B16" s="305">
        <v>11</v>
      </c>
      <c r="C16" s="310" t="s">
        <v>120</v>
      </c>
      <c r="D16" s="305" t="s">
        <v>109</v>
      </c>
      <c r="E16" s="311"/>
      <c r="F16" s="305" t="s">
        <v>65</v>
      </c>
      <c r="G16" s="311"/>
      <c r="H16" s="306" t="s">
        <v>110</v>
      </c>
      <c r="I16" s="311">
        <v>0</v>
      </c>
      <c r="J16" s="306" t="s">
        <v>47</v>
      </c>
      <c r="K16" s="312">
        <f t="shared" si="7"/>
        <v>0</v>
      </c>
      <c r="M16" s="311"/>
      <c r="N16" s="305" t="s">
        <v>65</v>
      </c>
      <c r="O16" s="311"/>
      <c r="Q16" s="313">
        <f t="shared" si="4"/>
        <v>0</v>
      </c>
      <c r="R16" s="305" t="s">
        <v>65</v>
      </c>
      <c r="S16" s="313">
        <f t="shared" si="5"/>
        <v>0</v>
      </c>
      <c r="U16" s="312">
        <f t="shared" si="6"/>
        <v>0</v>
      </c>
      <c r="W16" s="314"/>
    </row>
    <row r="17" spans="2:23" x14ac:dyDescent="0.2">
      <c r="B17" s="305">
        <v>12</v>
      </c>
      <c r="C17" s="310" t="s">
        <v>121</v>
      </c>
      <c r="D17" s="305" t="s">
        <v>109</v>
      </c>
      <c r="E17" s="311"/>
      <c r="F17" s="305" t="s">
        <v>65</v>
      </c>
      <c r="G17" s="311"/>
      <c r="H17" s="306" t="s">
        <v>110</v>
      </c>
      <c r="I17" s="311">
        <v>0</v>
      </c>
      <c r="J17" s="306" t="s">
        <v>47</v>
      </c>
      <c r="K17" s="312">
        <f t="shared" si="7"/>
        <v>0</v>
      </c>
      <c r="M17" s="311"/>
      <c r="N17" s="305" t="s">
        <v>65</v>
      </c>
      <c r="O17" s="311"/>
      <c r="Q17" s="313">
        <f t="shared" si="4"/>
        <v>0</v>
      </c>
      <c r="R17" s="305" t="s">
        <v>65</v>
      </c>
      <c r="S17" s="313">
        <f t="shared" si="5"/>
        <v>0</v>
      </c>
      <c r="U17" s="312">
        <f t="shared" si="6"/>
        <v>0</v>
      </c>
      <c r="W17" s="314"/>
    </row>
    <row r="18" spans="2:23" x14ac:dyDescent="0.2">
      <c r="B18" s="305">
        <v>13</v>
      </c>
      <c r="C18" s="310" t="s">
        <v>122</v>
      </c>
      <c r="D18" s="305" t="s">
        <v>109</v>
      </c>
      <c r="E18" s="311"/>
      <c r="F18" s="305" t="s">
        <v>65</v>
      </c>
      <c r="G18" s="311"/>
      <c r="H18" s="306" t="s">
        <v>110</v>
      </c>
      <c r="I18" s="311">
        <v>0</v>
      </c>
      <c r="J18" s="306" t="s">
        <v>47</v>
      </c>
      <c r="K18" s="312">
        <f t="shared" si="7"/>
        <v>0</v>
      </c>
      <c r="M18" s="311"/>
      <c r="N18" s="305" t="s">
        <v>65</v>
      </c>
      <c r="O18" s="311"/>
      <c r="Q18" s="313">
        <f t="shared" si="4"/>
        <v>0</v>
      </c>
      <c r="R18" s="305" t="s">
        <v>65</v>
      </c>
      <c r="S18" s="313">
        <f t="shared" si="5"/>
        <v>0</v>
      </c>
      <c r="U18" s="312">
        <f t="shared" si="6"/>
        <v>0</v>
      </c>
      <c r="W18" s="314"/>
    </row>
    <row r="19" spans="2:23" x14ac:dyDescent="0.2">
      <c r="B19" s="305">
        <v>14</v>
      </c>
      <c r="C19" s="310" t="s">
        <v>123</v>
      </c>
      <c r="D19" s="305" t="s">
        <v>109</v>
      </c>
      <c r="E19" s="311"/>
      <c r="F19" s="305" t="s">
        <v>65</v>
      </c>
      <c r="G19" s="311"/>
      <c r="H19" s="306" t="s">
        <v>110</v>
      </c>
      <c r="I19" s="311">
        <v>0</v>
      </c>
      <c r="J19" s="306" t="s">
        <v>47</v>
      </c>
      <c r="K19" s="312">
        <f t="shared" si="7"/>
        <v>0</v>
      </c>
      <c r="M19" s="311"/>
      <c r="N19" s="305" t="s">
        <v>65</v>
      </c>
      <c r="O19" s="311"/>
      <c r="Q19" s="313">
        <f t="shared" si="4"/>
        <v>0</v>
      </c>
      <c r="R19" s="305" t="s">
        <v>65</v>
      </c>
      <c r="S19" s="313">
        <f t="shared" si="5"/>
        <v>0</v>
      </c>
      <c r="U19" s="312">
        <f t="shared" si="6"/>
        <v>0</v>
      </c>
      <c r="W19" s="314"/>
    </row>
    <row r="20" spans="2:23" x14ac:dyDescent="0.2">
      <c r="B20" s="305">
        <v>15</v>
      </c>
      <c r="C20" s="310" t="s">
        <v>124</v>
      </c>
      <c r="D20" s="305" t="s">
        <v>109</v>
      </c>
      <c r="E20" s="311"/>
      <c r="F20" s="305" t="s">
        <v>65</v>
      </c>
      <c r="G20" s="311"/>
      <c r="H20" s="306" t="s">
        <v>110</v>
      </c>
      <c r="I20" s="311">
        <v>0</v>
      </c>
      <c r="J20" s="306" t="s">
        <v>47</v>
      </c>
      <c r="K20" s="315">
        <f t="shared" si="7"/>
        <v>0</v>
      </c>
      <c r="M20" s="311"/>
      <c r="N20" s="305" t="s">
        <v>65</v>
      </c>
      <c r="O20" s="311"/>
      <c r="Q20" s="313">
        <f t="shared" si="4"/>
        <v>0</v>
      </c>
      <c r="R20" s="305" t="s">
        <v>65</v>
      </c>
      <c r="S20" s="313">
        <f t="shared" si="5"/>
        <v>0</v>
      </c>
      <c r="U20" s="312">
        <f t="shared" si="6"/>
        <v>0</v>
      </c>
      <c r="W20" s="314"/>
    </row>
    <row r="21" spans="2:23" x14ac:dyDescent="0.2">
      <c r="B21" s="305">
        <v>16</v>
      </c>
      <c r="C21" s="310" t="s">
        <v>125</v>
      </c>
      <c r="D21" s="305" t="s">
        <v>109</v>
      </c>
      <c r="E21" s="311"/>
      <c r="F21" s="305" t="s">
        <v>65</v>
      </c>
      <c r="G21" s="311"/>
      <c r="H21" s="306" t="s">
        <v>110</v>
      </c>
      <c r="I21" s="311">
        <v>0</v>
      </c>
      <c r="J21" s="306" t="s">
        <v>47</v>
      </c>
      <c r="K21" s="312">
        <f t="shared" si="7"/>
        <v>0</v>
      </c>
      <c r="M21" s="311"/>
      <c r="N21" s="305" t="s">
        <v>65</v>
      </c>
      <c r="O21" s="311"/>
      <c r="Q21" s="313">
        <f t="shared" si="4"/>
        <v>0</v>
      </c>
      <c r="R21" s="305" t="s">
        <v>65</v>
      </c>
      <c r="S21" s="313">
        <f t="shared" si="5"/>
        <v>0</v>
      </c>
      <c r="U21" s="312">
        <f t="shared" si="6"/>
        <v>0</v>
      </c>
      <c r="W21" s="314"/>
    </row>
    <row r="22" spans="2:23" x14ac:dyDescent="0.2">
      <c r="B22" s="305">
        <v>17</v>
      </c>
      <c r="C22" s="310" t="s">
        <v>126</v>
      </c>
      <c r="D22" s="305" t="s">
        <v>109</v>
      </c>
      <c r="E22" s="311"/>
      <c r="F22" s="305" t="s">
        <v>65</v>
      </c>
      <c r="G22" s="311"/>
      <c r="H22" s="306" t="s">
        <v>110</v>
      </c>
      <c r="I22" s="311">
        <v>0</v>
      </c>
      <c r="J22" s="306" t="s">
        <v>47</v>
      </c>
      <c r="K22" s="312">
        <f t="shared" si="7"/>
        <v>0</v>
      </c>
      <c r="M22" s="311"/>
      <c r="N22" s="305" t="s">
        <v>65</v>
      </c>
      <c r="O22" s="311"/>
      <c r="Q22" s="313">
        <f t="shared" si="4"/>
        <v>0</v>
      </c>
      <c r="R22" s="305" t="s">
        <v>65</v>
      </c>
      <c r="S22" s="313">
        <f t="shared" si="5"/>
        <v>0</v>
      </c>
      <c r="U22" s="312">
        <f t="shared" si="6"/>
        <v>0</v>
      </c>
      <c r="W22" s="314"/>
    </row>
    <row r="23" spans="2:23" x14ac:dyDescent="0.2">
      <c r="B23" s="305">
        <v>18</v>
      </c>
      <c r="C23" s="310" t="s">
        <v>127</v>
      </c>
      <c r="D23" s="305" t="s">
        <v>109</v>
      </c>
      <c r="E23" s="311"/>
      <c r="F23" s="305" t="s">
        <v>65</v>
      </c>
      <c r="G23" s="311"/>
      <c r="H23" s="306" t="s">
        <v>110</v>
      </c>
      <c r="I23" s="311">
        <v>0</v>
      </c>
      <c r="J23" s="306" t="s">
        <v>47</v>
      </c>
      <c r="K23" s="312">
        <f t="shared" si="7"/>
        <v>0</v>
      </c>
      <c r="M23" s="311"/>
      <c r="N23" s="305" t="s">
        <v>65</v>
      </c>
      <c r="O23" s="311"/>
      <c r="Q23" s="313">
        <f t="shared" si="4"/>
        <v>0</v>
      </c>
      <c r="R23" s="305" t="s">
        <v>65</v>
      </c>
      <c r="S23" s="313">
        <f t="shared" si="5"/>
        <v>0</v>
      </c>
      <c r="U23" s="312">
        <f t="shared" si="6"/>
        <v>0</v>
      </c>
      <c r="W23" s="314"/>
    </row>
    <row r="24" spans="2:23" x14ac:dyDescent="0.2">
      <c r="B24" s="305">
        <v>19</v>
      </c>
      <c r="C24" s="310" t="s">
        <v>128</v>
      </c>
      <c r="D24" s="305" t="s">
        <v>109</v>
      </c>
      <c r="E24" s="311"/>
      <c r="F24" s="305" t="s">
        <v>65</v>
      </c>
      <c r="G24" s="311"/>
      <c r="H24" s="306" t="s">
        <v>110</v>
      </c>
      <c r="I24" s="311">
        <v>0</v>
      </c>
      <c r="J24" s="306" t="s">
        <v>47</v>
      </c>
      <c r="K24" s="312">
        <f t="shared" si="7"/>
        <v>0</v>
      </c>
      <c r="M24" s="311"/>
      <c r="N24" s="305" t="s">
        <v>65</v>
      </c>
      <c r="O24" s="311"/>
      <c r="Q24" s="313">
        <f t="shared" si="4"/>
        <v>0</v>
      </c>
      <c r="R24" s="305" t="s">
        <v>65</v>
      </c>
      <c r="S24" s="313">
        <f t="shared" si="5"/>
        <v>0</v>
      </c>
      <c r="U24" s="312">
        <f t="shared" si="6"/>
        <v>0</v>
      </c>
      <c r="W24" s="314"/>
    </row>
    <row r="25" spans="2:23" x14ac:dyDescent="0.2">
      <c r="B25" s="305">
        <v>20</v>
      </c>
      <c r="C25" s="310" t="s">
        <v>129</v>
      </c>
      <c r="D25" s="305" t="s">
        <v>109</v>
      </c>
      <c r="E25" s="311"/>
      <c r="F25" s="305" t="s">
        <v>65</v>
      </c>
      <c r="G25" s="311"/>
      <c r="H25" s="306" t="s">
        <v>110</v>
      </c>
      <c r="I25" s="311">
        <v>0</v>
      </c>
      <c r="J25" s="306" t="s">
        <v>47</v>
      </c>
      <c r="K25" s="312">
        <f t="shared" si="7"/>
        <v>0</v>
      </c>
      <c r="M25" s="311"/>
      <c r="N25" s="305" t="s">
        <v>65</v>
      </c>
      <c r="O25" s="311"/>
      <c r="Q25" s="313">
        <f t="shared" si="4"/>
        <v>0</v>
      </c>
      <c r="R25" s="305" t="s">
        <v>65</v>
      </c>
      <c r="S25" s="313">
        <f t="shared" si="5"/>
        <v>0</v>
      </c>
      <c r="U25" s="312">
        <f t="shared" si="6"/>
        <v>0</v>
      </c>
      <c r="W25" s="314"/>
    </row>
    <row r="26" spans="2:23" x14ac:dyDescent="0.2">
      <c r="B26" s="305">
        <v>21</v>
      </c>
      <c r="C26" s="310" t="s">
        <v>130</v>
      </c>
      <c r="D26" s="305" t="s">
        <v>109</v>
      </c>
      <c r="E26" s="316"/>
      <c r="F26" s="305" t="s">
        <v>65</v>
      </c>
      <c r="G26" s="316"/>
      <c r="H26" s="306" t="s">
        <v>110</v>
      </c>
      <c r="I26" s="316"/>
      <c r="J26" s="306" t="s">
        <v>47</v>
      </c>
      <c r="K26" s="310">
        <v>1</v>
      </c>
      <c r="M26" s="312"/>
      <c r="N26" s="305" t="s">
        <v>65</v>
      </c>
      <c r="O26" s="312"/>
      <c r="Q26" s="312"/>
      <c r="R26" s="305" t="s">
        <v>65</v>
      </c>
      <c r="S26" s="312"/>
      <c r="U26" s="310">
        <v>1</v>
      </c>
      <c r="W26" s="314"/>
    </row>
    <row r="27" spans="2:23" x14ac:dyDescent="0.2">
      <c r="B27" s="305">
        <v>22</v>
      </c>
      <c r="C27" s="310" t="s">
        <v>131</v>
      </c>
      <c r="D27" s="305" t="s">
        <v>109</v>
      </c>
      <c r="E27" s="316"/>
      <c r="F27" s="305" t="s">
        <v>65</v>
      </c>
      <c r="G27" s="316"/>
      <c r="H27" s="306" t="s">
        <v>110</v>
      </c>
      <c r="I27" s="316"/>
      <c r="J27" s="306" t="s">
        <v>47</v>
      </c>
      <c r="K27" s="310">
        <v>2</v>
      </c>
      <c r="M27" s="312"/>
      <c r="N27" s="305" t="s">
        <v>65</v>
      </c>
      <c r="O27" s="312"/>
      <c r="Q27" s="312"/>
      <c r="R27" s="305" t="s">
        <v>65</v>
      </c>
      <c r="S27" s="312"/>
      <c r="U27" s="310">
        <v>2</v>
      </c>
      <c r="W27" s="314"/>
    </row>
    <row r="28" spans="2:23" x14ac:dyDescent="0.2">
      <c r="B28" s="305">
        <v>23</v>
      </c>
      <c r="C28" s="310" t="s">
        <v>132</v>
      </c>
      <c r="D28" s="305" t="s">
        <v>109</v>
      </c>
      <c r="E28" s="316"/>
      <c r="F28" s="305" t="s">
        <v>65</v>
      </c>
      <c r="G28" s="316"/>
      <c r="H28" s="306" t="s">
        <v>110</v>
      </c>
      <c r="I28" s="316"/>
      <c r="J28" s="306" t="s">
        <v>47</v>
      </c>
      <c r="K28" s="310">
        <v>3</v>
      </c>
      <c r="M28" s="312"/>
      <c r="N28" s="305" t="s">
        <v>65</v>
      </c>
      <c r="O28" s="312"/>
      <c r="Q28" s="312"/>
      <c r="R28" s="305" t="s">
        <v>65</v>
      </c>
      <c r="S28" s="312"/>
      <c r="U28" s="310">
        <v>3</v>
      </c>
      <c r="W28" s="314"/>
    </row>
    <row r="29" spans="2:23" x14ac:dyDescent="0.2">
      <c r="B29" s="305">
        <v>24</v>
      </c>
      <c r="C29" s="310" t="s">
        <v>133</v>
      </c>
      <c r="D29" s="305" t="s">
        <v>109</v>
      </c>
      <c r="E29" s="316"/>
      <c r="F29" s="305" t="s">
        <v>65</v>
      </c>
      <c r="G29" s="316"/>
      <c r="H29" s="306" t="s">
        <v>110</v>
      </c>
      <c r="I29" s="316"/>
      <c r="J29" s="306" t="s">
        <v>47</v>
      </c>
      <c r="K29" s="310">
        <v>4</v>
      </c>
      <c r="M29" s="312"/>
      <c r="N29" s="305" t="s">
        <v>65</v>
      </c>
      <c r="O29" s="312"/>
      <c r="Q29" s="312"/>
      <c r="R29" s="305" t="s">
        <v>65</v>
      </c>
      <c r="S29" s="312"/>
      <c r="U29" s="310">
        <v>4</v>
      </c>
      <c r="W29" s="314"/>
    </row>
    <row r="30" spans="2:23" x14ac:dyDescent="0.2">
      <c r="B30" s="305">
        <v>25</v>
      </c>
      <c r="C30" s="310" t="s">
        <v>134</v>
      </c>
      <c r="D30" s="305" t="s">
        <v>109</v>
      </c>
      <c r="E30" s="316"/>
      <c r="F30" s="305" t="s">
        <v>65</v>
      </c>
      <c r="G30" s="316"/>
      <c r="H30" s="306" t="s">
        <v>110</v>
      </c>
      <c r="I30" s="316"/>
      <c r="J30" s="306" t="s">
        <v>47</v>
      </c>
      <c r="K30" s="310">
        <v>4</v>
      </c>
      <c r="M30" s="312"/>
      <c r="N30" s="305" t="s">
        <v>65</v>
      </c>
      <c r="O30" s="312"/>
      <c r="Q30" s="312"/>
      <c r="R30" s="305" t="s">
        <v>65</v>
      </c>
      <c r="S30" s="312"/>
      <c r="U30" s="310">
        <v>3</v>
      </c>
      <c r="W30" s="314"/>
    </row>
    <row r="31" spans="2:23" x14ac:dyDescent="0.2">
      <c r="B31" s="305">
        <v>26</v>
      </c>
      <c r="C31" s="310" t="s">
        <v>135</v>
      </c>
      <c r="D31" s="305" t="s">
        <v>109</v>
      </c>
      <c r="E31" s="316"/>
      <c r="F31" s="305" t="s">
        <v>65</v>
      </c>
      <c r="G31" s="316"/>
      <c r="H31" s="306" t="s">
        <v>110</v>
      </c>
      <c r="I31" s="316"/>
      <c r="J31" s="306" t="s">
        <v>47</v>
      </c>
      <c r="K31" s="310">
        <v>5</v>
      </c>
      <c r="M31" s="312"/>
      <c r="N31" s="305" t="s">
        <v>65</v>
      </c>
      <c r="O31" s="312"/>
      <c r="Q31" s="312"/>
      <c r="R31" s="305" t="s">
        <v>65</v>
      </c>
      <c r="S31" s="312"/>
      <c r="U31" s="310">
        <v>5</v>
      </c>
      <c r="W31" s="314"/>
    </row>
    <row r="32" spans="2:23" x14ac:dyDescent="0.2">
      <c r="B32" s="305">
        <v>27</v>
      </c>
      <c r="C32" s="310" t="s">
        <v>136</v>
      </c>
      <c r="D32" s="305" t="s">
        <v>109</v>
      </c>
      <c r="E32" s="316"/>
      <c r="F32" s="305" t="s">
        <v>65</v>
      </c>
      <c r="G32" s="316"/>
      <c r="H32" s="306" t="s">
        <v>110</v>
      </c>
      <c r="I32" s="316"/>
      <c r="J32" s="306" t="s">
        <v>47</v>
      </c>
      <c r="K32" s="310">
        <v>0</v>
      </c>
      <c r="M32" s="312"/>
      <c r="N32" s="305" t="s">
        <v>65</v>
      </c>
      <c r="O32" s="312"/>
      <c r="Q32" s="312"/>
      <c r="R32" s="305" t="s">
        <v>65</v>
      </c>
      <c r="S32" s="312"/>
      <c r="U32" s="310">
        <v>0</v>
      </c>
      <c r="W32" s="314"/>
    </row>
    <row r="33" spans="2:23" x14ac:dyDescent="0.2">
      <c r="B33" s="305">
        <v>28</v>
      </c>
      <c r="C33" s="310" t="s">
        <v>138</v>
      </c>
      <c r="D33" s="305" t="s">
        <v>109</v>
      </c>
      <c r="E33" s="316"/>
      <c r="F33" s="305" t="s">
        <v>65</v>
      </c>
      <c r="G33" s="316"/>
      <c r="H33" s="306" t="s">
        <v>110</v>
      </c>
      <c r="I33" s="316"/>
      <c r="J33" s="306" t="s">
        <v>47</v>
      </c>
      <c r="K33" s="310"/>
      <c r="M33" s="312"/>
      <c r="N33" s="305" t="s">
        <v>65</v>
      </c>
      <c r="O33" s="312"/>
      <c r="Q33" s="312"/>
      <c r="R33" s="305" t="s">
        <v>65</v>
      </c>
      <c r="S33" s="312"/>
      <c r="U33" s="310"/>
      <c r="W33" s="314"/>
    </row>
    <row r="34" spans="2:23" x14ac:dyDescent="0.2">
      <c r="B34" s="305">
        <v>29</v>
      </c>
      <c r="C34" s="310" t="s">
        <v>138</v>
      </c>
      <c r="D34" s="305" t="s">
        <v>109</v>
      </c>
      <c r="E34" s="316"/>
      <c r="F34" s="305" t="s">
        <v>65</v>
      </c>
      <c r="G34" s="316"/>
      <c r="H34" s="306" t="s">
        <v>110</v>
      </c>
      <c r="I34" s="316"/>
      <c r="J34" s="306" t="s">
        <v>47</v>
      </c>
      <c r="K34" s="310"/>
      <c r="M34" s="312"/>
      <c r="N34" s="305" t="s">
        <v>65</v>
      </c>
      <c r="O34" s="312"/>
      <c r="Q34" s="312"/>
      <c r="R34" s="305" t="s">
        <v>65</v>
      </c>
      <c r="S34" s="312"/>
      <c r="U34" s="310"/>
      <c r="W34" s="314"/>
    </row>
    <row r="35" spans="2:23" x14ac:dyDescent="0.2">
      <c r="B35" s="305">
        <v>30</v>
      </c>
      <c r="C35" s="310" t="s">
        <v>138</v>
      </c>
      <c r="D35" s="305" t="s">
        <v>109</v>
      </c>
      <c r="E35" s="316"/>
      <c r="F35" s="305" t="s">
        <v>65</v>
      </c>
      <c r="G35" s="316"/>
      <c r="H35" s="306" t="s">
        <v>110</v>
      </c>
      <c r="I35" s="316"/>
      <c r="J35" s="306" t="s">
        <v>47</v>
      </c>
      <c r="K35" s="310"/>
      <c r="M35" s="312"/>
      <c r="N35" s="305" t="s">
        <v>65</v>
      </c>
      <c r="O35" s="312"/>
      <c r="Q35" s="312"/>
      <c r="R35" s="305" t="s">
        <v>65</v>
      </c>
      <c r="S35" s="312"/>
      <c r="U35" s="310"/>
      <c r="W35" s="314"/>
    </row>
    <row r="36" spans="2:23" x14ac:dyDescent="0.2">
      <c r="C36" s="317"/>
    </row>
    <row r="37" spans="2:23" x14ac:dyDescent="0.2">
      <c r="C37" s="306" t="s">
        <v>139</v>
      </c>
    </row>
    <row r="38" spans="2:23" x14ac:dyDescent="0.2">
      <c r="C38" s="306" t="s">
        <v>140</v>
      </c>
    </row>
    <row r="39" spans="2:23" x14ac:dyDescent="0.2">
      <c r="C39" s="306" t="s">
        <v>141</v>
      </c>
    </row>
    <row r="40" spans="2:23" x14ac:dyDescent="0.2">
      <c r="C40" s="306" t="s">
        <v>142</v>
      </c>
    </row>
    <row r="41" spans="2:23" x14ac:dyDescent="0.2">
      <c r="C41" s="307" t="s">
        <v>143</v>
      </c>
    </row>
    <row r="42" spans="2:23" x14ac:dyDescent="0.2">
      <c r="C42" s="307" t="s">
        <v>144</v>
      </c>
    </row>
  </sheetData>
  <sheetProtection insertRows="0" deleteRows="0"/>
  <mergeCells count="4">
    <mergeCell ref="E4:K4"/>
    <mergeCell ref="M4:O4"/>
    <mergeCell ref="Q4:U4"/>
    <mergeCell ref="W4:W5"/>
  </mergeCells>
  <phoneticPr fontId="5"/>
  <pageMargins left="0.15748031496062992" right="0.15748031496062992" top="0.55118110236220474" bottom="0.35433070866141736" header="0.31496062992125984" footer="0.31496062992125984"/>
  <pageSetup paperSize="9" scale="61" fitToHeight="0" orientation="landscape" r:id="rId1"/>
  <rowBreaks count="1" manualBreakCount="1">
    <brk id="43"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1138C-80A4-4BE3-BFF5-DB66A7D61ED9}">
  <sheetPr>
    <pageSetUpPr fitToPage="1"/>
  </sheetPr>
  <dimension ref="B1:BS73"/>
  <sheetViews>
    <sheetView view="pageBreakPreview" zoomScaleNormal="100" zoomScaleSheetLayoutView="100" workbookViewId="0">
      <selection activeCell="B1" sqref="B1"/>
    </sheetView>
  </sheetViews>
  <sheetFormatPr defaultColWidth="9" defaultRowHeight="13" x14ac:dyDescent="0.2"/>
  <cols>
    <col min="1" max="1" width="1.90625" style="325" customWidth="1"/>
    <col min="2" max="3" width="9" style="325"/>
    <col min="4" max="4" width="45.54296875" style="325" customWidth="1"/>
    <col min="5" max="16384" width="9" style="325"/>
  </cols>
  <sheetData>
    <row r="1" spans="2:11" ht="16.5" x14ac:dyDescent="0.2">
      <c r="B1" s="368" t="s">
        <v>171</v>
      </c>
      <c r="D1" s="326"/>
      <c r="E1" s="326"/>
      <c r="F1" s="326"/>
    </row>
    <row r="2" spans="2:11" s="231" customFormat="1" ht="20.25" customHeight="1" x14ac:dyDescent="0.2">
      <c r="B2" s="327" t="s">
        <v>172</v>
      </c>
      <c r="C2" s="327"/>
      <c r="D2" s="326"/>
      <c r="E2" s="326"/>
      <c r="F2" s="326"/>
    </row>
    <row r="3" spans="2:11" s="231" customFormat="1" ht="20.25" customHeight="1" x14ac:dyDescent="0.2">
      <c r="B3" s="327"/>
      <c r="C3" s="327"/>
      <c r="D3" s="326"/>
      <c r="E3" s="326"/>
      <c r="F3" s="326"/>
    </row>
    <row r="4" spans="2:11" s="231" customFormat="1" ht="20.25" customHeight="1" x14ac:dyDescent="0.2">
      <c r="B4" s="328"/>
      <c r="C4" s="326" t="s">
        <v>173</v>
      </c>
      <c r="D4" s="326"/>
      <c r="F4" s="918" t="s">
        <v>174</v>
      </c>
      <c r="G4" s="918"/>
      <c r="H4" s="918"/>
      <c r="I4" s="918"/>
      <c r="J4" s="918"/>
      <c r="K4" s="918"/>
    </row>
    <row r="5" spans="2:11" s="231" customFormat="1" ht="20.25" customHeight="1" x14ac:dyDescent="0.2">
      <c r="B5" s="329"/>
      <c r="C5" s="326" t="s">
        <v>175</v>
      </c>
      <c r="D5" s="326"/>
      <c r="F5" s="918"/>
      <c r="G5" s="918"/>
      <c r="H5" s="918"/>
      <c r="I5" s="918"/>
      <c r="J5" s="918"/>
      <c r="K5" s="918"/>
    </row>
    <row r="6" spans="2:11" s="231" customFormat="1" ht="20.25" customHeight="1" x14ac:dyDescent="0.2">
      <c r="B6" s="330" t="s">
        <v>176</v>
      </c>
      <c r="C6" s="326"/>
      <c r="D6" s="326"/>
      <c r="E6" s="331"/>
      <c r="F6" s="326"/>
    </row>
    <row r="7" spans="2:11" s="231" customFormat="1" ht="20.25" customHeight="1" x14ac:dyDescent="0.2">
      <c r="B7" s="327"/>
      <c r="C7" s="327"/>
      <c r="D7" s="326"/>
      <c r="E7" s="331"/>
      <c r="F7" s="326"/>
    </row>
    <row r="8" spans="2:11" s="231" customFormat="1" ht="20.25" customHeight="1" x14ac:dyDescent="0.2">
      <c r="B8" s="326" t="s">
        <v>177</v>
      </c>
      <c r="C8" s="327"/>
      <c r="D8" s="326"/>
      <c r="E8" s="331"/>
      <c r="F8" s="326"/>
    </row>
    <row r="9" spans="2:11" s="231" customFormat="1" ht="20.25" customHeight="1" x14ac:dyDescent="0.2">
      <c r="B9" s="327"/>
      <c r="C9" s="327"/>
      <c r="D9" s="326"/>
      <c r="E9" s="326"/>
      <c r="F9" s="326"/>
    </row>
    <row r="10" spans="2:11" s="231" customFormat="1" ht="20.25" customHeight="1" x14ac:dyDescent="0.2">
      <c r="B10" s="326" t="s">
        <v>178</v>
      </c>
      <c r="C10" s="327"/>
      <c r="D10" s="326"/>
      <c r="E10" s="326"/>
      <c r="F10" s="326"/>
    </row>
    <row r="11" spans="2:11" s="231" customFormat="1" ht="20.25" customHeight="1" x14ac:dyDescent="0.2">
      <c r="B11" s="326"/>
      <c r="C11" s="327"/>
      <c r="D11" s="326"/>
      <c r="E11" s="326"/>
      <c r="F11" s="326"/>
    </row>
    <row r="12" spans="2:11" s="231" customFormat="1" ht="20.25" customHeight="1" x14ac:dyDescent="0.2">
      <c r="B12" s="326" t="s">
        <v>179</v>
      </c>
      <c r="C12" s="327"/>
      <c r="D12" s="326"/>
    </row>
    <row r="13" spans="2:11" s="231" customFormat="1" ht="20.25" customHeight="1" x14ac:dyDescent="0.2">
      <c r="B13" s="326"/>
      <c r="C13" s="327"/>
      <c r="D13" s="326"/>
    </row>
    <row r="14" spans="2:11" s="231" customFormat="1" ht="20.25" customHeight="1" x14ac:dyDescent="0.2">
      <c r="B14" s="326" t="s">
        <v>180</v>
      </c>
      <c r="C14" s="327"/>
      <c r="D14" s="326"/>
    </row>
    <row r="15" spans="2:11" s="231" customFormat="1" ht="20.25" customHeight="1" x14ac:dyDescent="0.2">
      <c r="B15" s="326"/>
      <c r="C15" s="327"/>
      <c r="D15" s="326"/>
    </row>
    <row r="16" spans="2:11" s="231" customFormat="1" ht="20.25" customHeight="1" x14ac:dyDescent="0.2">
      <c r="B16" s="326" t="s">
        <v>181</v>
      </c>
      <c r="C16" s="327"/>
      <c r="D16" s="326"/>
    </row>
    <row r="17" spans="2:25" s="231" customFormat="1" ht="20.25" customHeight="1" x14ac:dyDescent="0.2">
      <c r="B17" s="327"/>
      <c r="C17" s="327"/>
      <c r="D17" s="326"/>
    </row>
    <row r="18" spans="2:25" s="231" customFormat="1" ht="20.25" customHeight="1" x14ac:dyDescent="0.2">
      <c r="B18" s="326" t="s">
        <v>182</v>
      </c>
      <c r="C18" s="327"/>
      <c r="D18" s="326"/>
    </row>
    <row r="19" spans="2:25" s="231" customFormat="1" ht="20.25" customHeight="1" x14ac:dyDescent="0.2">
      <c r="B19" s="327"/>
      <c r="C19" s="327"/>
      <c r="D19" s="326"/>
    </row>
    <row r="20" spans="2:25" s="231" customFormat="1" ht="17.25" customHeight="1" x14ac:dyDescent="0.2">
      <c r="B20" s="326" t="s">
        <v>183</v>
      </c>
      <c r="C20" s="326"/>
      <c r="D20" s="326"/>
    </row>
    <row r="21" spans="2:25" s="231" customFormat="1" ht="17.25" customHeight="1" x14ac:dyDescent="0.2">
      <c r="B21" s="326" t="s">
        <v>184</v>
      </c>
      <c r="C21" s="326"/>
      <c r="D21" s="326"/>
    </row>
    <row r="22" spans="2:25" s="231" customFormat="1" ht="17.25" customHeight="1" x14ac:dyDescent="0.2">
      <c r="B22" s="326"/>
      <c r="C22" s="326"/>
      <c r="D22" s="326"/>
    </row>
    <row r="23" spans="2:25" s="231" customFormat="1" ht="17.25" customHeight="1" x14ac:dyDescent="0.2">
      <c r="B23" s="326"/>
      <c r="C23" s="332" t="s">
        <v>68</v>
      </c>
      <c r="D23" s="332" t="s">
        <v>185</v>
      </c>
    </row>
    <row r="24" spans="2:25" s="231" customFormat="1" ht="17.25" customHeight="1" x14ac:dyDescent="0.2">
      <c r="B24" s="326"/>
      <c r="C24" s="332">
        <v>1</v>
      </c>
      <c r="D24" s="333" t="s">
        <v>148</v>
      </c>
    </row>
    <row r="25" spans="2:25" s="231" customFormat="1" ht="17.25" customHeight="1" x14ac:dyDescent="0.2">
      <c r="B25" s="326"/>
      <c r="C25" s="332">
        <v>2</v>
      </c>
      <c r="D25" s="333" t="s">
        <v>90</v>
      </c>
    </row>
    <row r="26" spans="2:25" s="231" customFormat="1" ht="17.25" customHeight="1" x14ac:dyDescent="0.2">
      <c r="B26" s="326"/>
      <c r="C26" s="332">
        <v>3</v>
      </c>
      <c r="D26" s="333" t="s">
        <v>91</v>
      </c>
    </row>
    <row r="27" spans="2:25" s="231" customFormat="1" ht="17.25" customHeight="1" x14ac:dyDescent="0.2">
      <c r="B27" s="326"/>
      <c r="C27" s="332">
        <v>4</v>
      </c>
      <c r="D27" s="333" t="s">
        <v>92</v>
      </c>
    </row>
    <row r="28" spans="2:25" s="231" customFormat="1" ht="17.25" customHeight="1" x14ac:dyDescent="0.2">
      <c r="B28" s="326"/>
      <c r="C28" s="332">
        <v>5</v>
      </c>
      <c r="D28" s="333" t="s">
        <v>93</v>
      </c>
    </row>
    <row r="29" spans="2:25" s="231" customFormat="1" ht="17.25" customHeight="1" x14ac:dyDescent="0.2">
      <c r="B29" s="326"/>
      <c r="C29" s="331"/>
      <c r="D29" s="326"/>
    </row>
    <row r="30" spans="2:25" s="231" customFormat="1" ht="17.25" customHeight="1" x14ac:dyDescent="0.2">
      <c r="B30" s="326" t="s">
        <v>186</v>
      </c>
      <c r="C30" s="326"/>
      <c r="D30" s="326"/>
    </row>
    <row r="31" spans="2:25" s="231" customFormat="1" ht="17.25" customHeight="1" x14ac:dyDescent="0.2">
      <c r="B31" s="326" t="s">
        <v>187</v>
      </c>
      <c r="C31" s="326"/>
      <c r="D31" s="326"/>
    </row>
    <row r="32" spans="2:25" s="231" customFormat="1" ht="17.25" customHeight="1" x14ac:dyDescent="0.2">
      <c r="B32" s="326"/>
      <c r="C32" s="326"/>
      <c r="D32" s="326"/>
      <c r="G32" s="334"/>
      <c r="H32" s="334"/>
      <c r="J32" s="334"/>
      <c r="K32" s="334"/>
      <c r="L32" s="334"/>
      <c r="M32" s="334"/>
      <c r="N32" s="334"/>
      <c r="O32" s="334"/>
      <c r="R32" s="334"/>
      <c r="S32" s="334"/>
      <c r="T32" s="334"/>
      <c r="W32" s="334"/>
      <c r="X32" s="334"/>
      <c r="Y32" s="334"/>
    </row>
    <row r="33" spans="2:51" s="231" customFormat="1" ht="17.25" customHeight="1" x14ac:dyDescent="0.2">
      <c r="B33" s="326"/>
      <c r="C33" s="332" t="s">
        <v>102</v>
      </c>
      <c r="D33" s="332" t="s">
        <v>188</v>
      </c>
      <c r="G33" s="334"/>
      <c r="H33" s="334"/>
      <c r="J33" s="334"/>
      <c r="K33" s="334"/>
      <c r="L33" s="334"/>
      <c r="M33" s="334"/>
      <c r="N33" s="334"/>
      <c r="O33" s="334"/>
      <c r="R33" s="334"/>
      <c r="S33" s="334"/>
      <c r="T33" s="334"/>
      <c r="W33" s="334"/>
      <c r="X33" s="334"/>
      <c r="Y33" s="334"/>
    </row>
    <row r="34" spans="2:51" s="231" customFormat="1" ht="17.25" customHeight="1" x14ac:dyDescent="0.2">
      <c r="B34" s="326"/>
      <c r="C34" s="332" t="s">
        <v>189</v>
      </c>
      <c r="D34" s="333" t="s">
        <v>190</v>
      </c>
      <c r="G34" s="334"/>
      <c r="H34" s="334"/>
      <c r="J34" s="334"/>
      <c r="K34" s="334"/>
      <c r="L34" s="334"/>
      <c r="M34" s="334"/>
      <c r="N34" s="334"/>
      <c r="O34" s="334"/>
      <c r="R34" s="334"/>
      <c r="S34" s="334"/>
      <c r="T34" s="334"/>
      <c r="W34" s="334"/>
      <c r="X34" s="334"/>
      <c r="Y34" s="334"/>
    </row>
    <row r="35" spans="2:51" s="231" customFormat="1" ht="17.25" customHeight="1" x14ac:dyDescent="0.2">
      <c r="B35" s="326"/>
      <c r="C35" s="332" t="s">
        <v>191</v>
      </c>
      <c r="D35" s="333" t="s">
        <v>192</v>
      </c>
      <c r="G35" s="334"/>
      <c r="H35" s="334"/>
      <c r="J35" s="334"/>
      <c r="K35" s="334"/>
      <c r="L35" s="334"/>
      <c r="M35" s="334"/>
      <c r="N35" s="334"/>
      <c r="O35" s="334"/>
      <c r="R35" s="334"/>
      <c r="S35" s="334"/>
      <c r="T35" s="334"/>
      <c r="W35" s="334"/>
      <c r="X35" s="334"/>
      <c r="Y35" s="334"/>
    </row>
    <row r="36" spans="2:51" s="231" customFormat="1" ht="17.25" customHeight="1" x14ac:dyDescent="0.2">
      <c r="B36" s="326"/>
      <c r="C36" s="332" t="s">
        <v>193</v>
      </c>
      <c r="D36" s="333" t="s">
        <v>194</v>
      </c>
      <c r="G36" s="334"/>
      <c r="H36" s="334"/>
      <c r="J36" s="334"/>
      <c r="K36" s="334"/>
      <c r="L36" s="334"/>
      <c r="M36" s="334"/>
      <c r="N36" s="334"/>
      <c r="O36" s="334"/>
      <c r="R36" s="334"/>
      <c r="S36" s="334"/>
      <c r="T36" s="334"/>
      <c r="W36" s="334"/>
      <c r="X36" s="334"/>
      <c r="Y36" s="334"/>
    </row>
    <row r="37" spans="2:51" s="231" customFormat="1" ht="17.25" customHeight="1" x14ac:dyDescent="0.2">
      <c r="B37" s="326"/>
      <c r="C37" s="332" t="s">
        <v>195</v>
      </c>
      <c r="D37" s="333" t="s">
        <v>196</v>
      </c>
      <c r="G37" s="334"/>
      <c r="H37" s="334"/>
      <c r="J37" s="334"/>
      <c r="K37" s="334"/>
      <c r="L37" s="334"/>
      <c r="M37" s="334"/>
      <c r="N37" s="334"/>
      <c r="O37" s="334"/>
      <c r="R37" s="334"/>
      <c r="S37" s="334"/>
      <c r="T37" s="334"/>
      <c r="W37" s="334"/>
      <c r="X37" s="334"/>
      <c r="Y37" s="334"/>
    </row>
    <row r="38" spans="2:51" s="231" customFormat="1" ht="17.25" customHeight="1" x14ac:dyDescent="0.2">
      <c r="B38" s="326"/>
      <c r="C38" s="326"/>
      <c r="D38" s="326"/>
      <c r="G38" s="334"/>
      <c r="H38" s="334"/>
      <c r="J38" s="334"/>
      <c r="K38" s="334"/>
      <c r="L38" s="334"/>
      <c r="M38" s="334"/>
      <c r="N38" s="334"/>
      <c r="O38" s="334"/>
      <c r="R38" s="334"/>
      <c r="S38" s="334"/>
      <c r="T38" s="334"/>
      <c r="W38" s="334"/>
      <c r="X38" s="334"/>
      <c r="Y38" s="334"/>
    </row>
    <row r="39" spans="2:51" s="231" customFormat="1" ht="17.25" customHeight="1" x14ac:dyDescent="0.2">
      <c r="B39" s="326"/>
      <c r="C39" s="335" t="s">
        <v>197</v>
      </c>
      <c r="D39" s="326"/>
      <c r="G39" s="334"/>
      <c r="H39" s="334"/>
      <c r="J39" s="334"/>
      <c r="K39" s="334"/>
      <c r="L39" s="334"/>
      <c r="M39" s="334"/>
      <c r="N39" s="334"/>
      <c r="O39" s="334"/>
      <c r="R39" s="334"/>
      <c r="S39" s="334"/>
      <c r="T39" s="334"/>
      <c r="W39" s="334"/>
      <c r="X39" s="334"/>
      <c r="Y39" s="334"/>
    </row>
    <row r="40" spans="2:51" s="231" customFormat="1" ht="17.25" customHeight="1" x14ac:dyDescent="0.2">
      <c r="C40" s="326" t="s">
        <v>198</v>
      </c>
      <c r="F40" s="335"/>
      <c r="G40" s="334"/>
      <c r="H40" s="334"/>
      <c r="J40" s="334"/>
      <c r="K40" s="334"/>
      <c r="L40" s="334"/>
      <c r="M40" s="334"/>
      <c r="N40" s="334"/>
      <c r="O40" s="334"/>
      <c r="R40" s="334"/>
      <c r="S40" s="334"/>
      <c r="T40" s="334"/>
      <c r="W40" s="334"/>
      <c r="X40" s="334"/>
      <c r="Y40" s="334"/>
    </row>
    <row r="41" spans="2:51" s="231" customFormat="1" ht="17.25" customHeight="1" x14ac:dyDescent="0.2">
      <c r="C41" s="326" t="s">
        <v>199</v>
      </c>
      <c r="F41" s="326"/>
      <c r="G41" s="334"/>
      <c r="H41" s="334"/>
      <c r="J41" s="334"/>
      <c r="K41" s="334"/>
      <c r="L41" s="334"/>
      <c r="M41" s="334"/>
      <c r="N41" s="334"/>
      <c r="O41" s="334"/>
      <c r="R41" s="334"/>
      <c r="S41" s="334"/>
      <c r="T41" s="334"/>
      <c r="W41" s="334"/>
      <c r="X41" s="334"/>
      <c r="Y41" s="334"/>
    </row>
    <row r="42" spans="2:51" s="231" customFormat="1" ht="17.25" customHeight="1" x14ac:dyDescent="0.2">
      <c r="B42" s="326"/>
      <c r="C42" s="326"/>
      <c r="D42" s="326"/>
      <c r="E42" s="335"/>
      <c r="F42" s="334"/>
      <c r="G42" s="334"/>
      <c r="H42" s="334"/>
      <c r="J42" s="334"/>
      <c r="K42" s="334"/>
      <c r="L42" s="334"/>
      <c r="M42" s="334"/>
      <c r="N42" s="334"/>
      <c r="O42" s="334"/>
      <c r="R42" s="334"/>
      <c r="S42" s="334"/>
      <c r="T42" s="334"/>
      <c r="W42" s="334"/>
      <c r="X42" s="334"/>
      <c r="Y42" s="334"/>
    </row>
    <row r="43" spans="2:51" s="231" customFormat="1" ht="17.25" customHeight="1" x14ac:dyDescent="0.2">
      <c r="B43" s="326" t="s">
        <v>200</v>
      </c>
      <c r="C43" s="326"/>
      <c r="D43" s="326"/>
    </row>
    <row r="44" spans="2:51" s="231" customFormat="1" ht="17.25" customHeight="1" x14ac:dyDescent="0.2">
      <c r="B44" s="326" t="s">
        <v>201</v>
      </c>
      <c r="C44" s="326"/>
      <c r="D44" s="326"/>
    </row>
    <row r="45" spans="2:51" s="231" customFormat="1" ht="17.25" customHeight="1" x14ac:dyDescent="0.2">
      <c r="B45" s="336" t="s">
        <v>202</v>
      </c>
      <c r="E45" s="334"/>
      <c r="F45" s="334"/>
      <c r="G45" s="334"/>
      <c r="H45" s="334"/>
      <c r="I45" s="334"/>
      <c r="J45" s="334"/>
      <c r="K45" s="334"/>
      <c r="L45" s="334"/>
      <c r="M45" s="334"/>
      <c r="N45" s="334"/>
      <c r="O45" s="334"/>
      <c r="P45" s="334"/>
      <c r="Q45" s="334"/>
      <c r="R45" s="334"/>
      <c r="S45" s="334"/>
      <c r="T45" s="334"/>
      <c r="U45" s="334"/>
      <c r="Y45" s="334"/>
      <c r="Z45" s="334"/>
      <c r="AA45" s="334"/>
      <c r="AB45" s="334"/>
      <c r="AD45" s="334"/>
      <c r="AE45" s="334"/>
      <c r="AF45" s="334"/>
      <c r="AG45" s="334"/>
      <c r="AH45" s="334"/>
      <c r="AI45" s="337"/>
      <c r="AJ45" s="334"/>
      <c r="AK45" s="334"/>
      <c r="AL45" s="334"/>
      <c r="AM45" s="334"/>
      <c r="AN45" s="334"/>
      <c r="AO45" s="334"/>
      <c r="AP45" s="334"/>
      <c r="AQ45" s="334"/>
      <c r="AR45" s="334"/>
      <c r="AS45" s="334"/>
      <c r="AT45" s="334"/>
      <c r="AU45" s="334"/>
      <c r="AV45" s="334"/>
      <c r="AW45" s="334"/>
      <c r="AX45" s="334"/>
      <c r="AY45" s="337"/>
    </row>
    <row r="46" spans="2:51" s="231" customFormat="1" ht="17.25" customHeight="1" x14ac:dyDescent="0.2"/>
    <row r="47" spans="2:51" s="231" customFormat="1" ht="17.25" customHeight="1" x14ac:dyDescent="0.2">
      <c r="B47" s="326" t="s">
        <v>203</v>
      </c>
      <c r="C47" s="326"/>
    </row>
    <row r="48" spans="2:51" s="231" customFormat="1" ht="17.25" customHeight="1" x14ac:dyDescent="0.2">
      <c r="B48" s="326"/>
      <c r="C48" s="326"/>
    </row>
    <row r="49" spans="2:54" s="231" customFormat="1" ht="17.25" customHeight="1" x14ac:dyDescent="0.2">
      <c r="B49" s="326" t="s">
        <v>204</v>
      </c>
      <c r="C49" s="326"/>
    </row>
    <row r="50" spans="2:54" s="231" customFormat="1" ht="17.25" customHeight="1" x14ac:dyDescent="0.2">
      <c r="B50" s="326"/>
      <c r="C50" s="326"/>
    </row>
    <row r="51" spans="2:54" s="231" customFormat="1" ht="17.25" customHeight="1" x14ac:dyDescent="0.2">
      <c r="B51" s="326" t="s">
        <v>205</v>
      </c>
      <c r="C51" s="326"/>
    </row>
    <row r="52" spans="2:54" s="231" customFormat="1" ht="17.25" customHeight="1" x14ac:dyDescent="0.2">
      <c r="B52" s="326" t="s">
        <v>206</v>
      </c>
      <c r="C52" s="326"/>
    </row>
    <row r="53" spans="2:54" s="231" customFormat="1" ht="17.25" customHeight="1" x14ac:dyDescent="0.2">
      <c r="B53" s="326"/>
      <c r="C53" s="326"/>
    </row>
    <row r="54" spans="2:54" s="231" customFormat="1" ht="17.25" customHeight="1" x14ac:dyDescent="0.2">
      <c r="B54" s="326" t="s">
        <v>207</v>
      </c>
      <c r="C54" s="326"/>
      <c r="D54" s="326"/>
    </row>
    <row r="55" spans="2:54" s="231" customFormat="1" ht="17.25" customHeight="1" x14ac:dyDescent="0.2">
      <c r="B55" s="326"/>
      <c r="C55" s="326"/>
      <c r="D55" s="326"/>
    </row>
    <row r="56" spans="2:54" s="231" customFormat="1" ht="17.25" customHeight="1" x14ac:dyDescent="0.2">
      <c r="B56" s="231" t="s">
        <v>208</v>
      </c>
      <c r="D56" s="326"/>
    </row>
    <row r="57" spans="2:54" s="231" customFormat="1" ht="17.25" customHeight="1" x14ac:dyDescent="0.2">
      <c r="B57" s="231" t="s">
        <v>209</v>
      </c>
      <c r="D57" s="326"/>
    </row>
    <row r="58" spans="2:54" s="231" customFormat="1" ht="17.25" customHeight="1" x14ac:dyDescent="0.2">
      <c r="B58" s="231" t="s">
        <v>210</v>
      </c>
      <c r="D58" s="326"/>
    </row>
    <row r="59" spans="2:54" s="231" customFormat="1" ht="17.25" customHeight="1" x14ac:dyDescent="0.2"/>
    <row r="60" spans="2:54" s="231" customFormat="1" ht="17.25" customHeight="1" x14ac:dyDescent="0.2">
      <c r="B60" s="231" t="s">
        <v>211</v>
      </c>
      <c r="E60" s="338"/>
      <c r="F60" s="338"/>
      <c r="G60" s="338"/>
      <c r="H60" s="338"/>
      <c r="I60" s="338"/>
      <c r="J60" s="338"/>
      <c r="K60" s="338"/>
      <c r="L60" s="338"/>
      <c r="M60" s="338"/>
      <c r="N60" s="338"/>
      <c r="O60" s="338"/>
      <c r="P60" s="338"/>
      <c r="Q60" s="338"/>
      <c r="R60" s="338"/>
      <c r="S60" s="338"/>
      <c r="T60" s="338"/>
      <c r="U60" s="338"/>
      <c r="V60" s="338"/>
      <c r="W60" s="338"/>
      <c r="X60" s="338"/>
      <c r="Y60" s="338"/>
      <c r="Z60" s="338"/>
      <c r="AA60" s="338"/>
      <c r="AB60" s="338"/>
      <c r="AC60" s="338"/>
      <c r="AD60" s="338"/>
      <c r="AE60" s="338"/>
      <c r="AF60" s="338"/>
      <c r="AG60" s="338"/>
      <c r="AH60" s="338"/>
      <c r="AI60" s="338"/>
      <c r="AJ60" s="338"/>
      <c r="AK60" s="338"/>
      <c r="AL60" s="338"/>
      <c r="AM60" s="338"/>
      <c r="AN60" s="338"/>
      <c r="AO60" s="338"/>
      <c r="AP60" s="338"/>
      <c r="AQ60" s="338"/>
      <c r="AR60" s="338"/>
      <c r="AS60" s="338"/>
      <c r="AT60" s="338"/>
      <c r="AU60" s="338"/>
      <c r="AV60" s="338"/>
      <c r="AW60" s="338"/>
      <c r="AX60" s="338"/>
    </row>
    <row r="61" spans="2:54" s="231" customFormat="1" ht="17.25" customHeight="1" x14ac:dyDescent="0.2">
      <c r="E61" s="338"/>
      <c r="F61" s="338"/>
      <c r="G61" s="338"/>
      <c r="H61" s="338"/>
      <c r="I61" s="338"/>
      <c r="J61" s="338"/>
      <c r="K61" s="338"/>
      <c r="L61" s="338"/>
      <c r="M61" s="338"/>
      <c r="N61" s="338"/>
      <c r="O61" s="338"/>
      <c r="P61" s="338"/>
      <c r="Q61" s="338"/>
      <c r="R61" s="338"/>
      <c r="S61" s="338"/>
      <c r="T61" s="338"/>
      <c r="U61" s="338"/>
      <c r="V61" s="338"/>
      <c r="W61" s="338"/>
      <c r="X61" s="338"/>
      <c r="Y61" s="338"/>
      <c r="Z61" s="338"/>
      <c r="AA61" s="338"/>
      <c r="AB61" s="338"/>
      <c r="AC61" s="338"/>
      <c r="AD61" s="338"/>
      <c r="AE61" s="338"/>
      <c r="AF61" s="338"/>
      <c r="AG61" s="338"/>
      <c r="AH61" s="338"/>
      <c r="AI61" s="338"/>
      <c r="AJ61" s="338"/>
      <c r="AK61" s="338"/>
      <c r="AL61" s="338"/>
      <c r="AM61" s="338"/>
      <c r="AN61" s="338"/>
      <c r="AO61" s="338"/>
      <c r="AP61" s="338"/>
      <c r="AQ61" s="338"/>
      <c r="AR61" s="338"/>
      <c r="AS61" s="338"/>
      <c r="AT61" s="338"/>
      <c r="AU61" s="338"/>
      <c r="AV61" s="338"/>
      <c r="AW61" s="338"/>
      <c r="AX61" s="338"/>
    </row>
    <row r="62" spans="2:54" s="231" customFormat="1" ht="17.25" customHeight="1" x14ac:dyDescent="0.2">
      <c r="B62" s="231" t="s">
        <v>212</v>
      </c>
      <c r="E62" s="338"/>
      <c r="F62" s="338"/>
      <c r="G62" s="338"/>
      <c r="H62" s="338"/>
      <c r="I62" s="338"/>
      <c r="J62" s="338"/>
      <c r="K62" s="338"/>
      <c r="L62" s="338"/>
      <c r="M62" s="338"/>
      <c r="N62" s="338"/>
      <c r="O62" s="338"/>
      <c r="P62" s="338"/>
      <c r="Q62" s="338"/>
      <c r="R62" s="338"/>
      <c r="S62" s="338"/>
      <c r="T62" s="338"/>
      <c r="U62" s="338"/>
      <c r="V62" s="338"/>
      <c r="W62" s="338"/>
      <c r="X62" s="338"/>
      <c r="Y62" s="338"/>
      <c r="Z62" s="338"/>
      <c r="AA62" s="338"/>
      <c r="AB62" s="338"/>
      <c r="AC62" s="338"/>
      <c r="AD62" s="338"/>
      <c r="AE62" s="338"/>
      <c r="AF62" s="338"/>
      <c r="AG62" s="338"/>
      <c r="AH62" s="338"/>
      <c r="AI62" s="338"/>
      <c r="AJ62" s="338"/>
      <c r="AK62" s="338"/>
      <c r="AL62" s="338"/>
      <c r="AM62" s="338"/>
      <c r="AN62" s="338"/>
      <c r="AO62" s="338"/>
      <c r="AP62" s="338"/>
      <c r="AQ62" s="338"/>
      <c r="AR62" s="338"/>
      <c r="AS62" s="338"/>
      <c r="AT62" s="338"/>
      <c r="AU62" s="338"/>
      <c r="AV62" s="338"/>
      <c r="AW62" s="338"/>
      <c r="AX62" s="338"/>
    </row>
    <row r="63" spans="2:54" s="231" customFormat="1" ht="17.25" customHeight="1" x14ac:dyDescent="0.2">
      <c r="E63" s="338"/>
      <c r="F63" s="338"/>
      <c r="G63" s="338"/>
      <c r="H63" s="338"/>
      <c r="I63" s="338"/>
      <c r="J63" s="338"/>
      <c r="K63" s="338"/>
      <c r="L63" s="338"/>
      <c r="M63" s="338"/>
      <c r="N63" s="338"/>
      <c r="O63" s="338"/>
      <c r="P63" s="338"/>
      <c r="Q63" s="338"/>
      <c r="R63" s="338"/>
      <c r="S63" s="338"/>
      <c r="T63" s="338"/>
      <c r="U63" s="338"/>
      <c r="V63" s="338"/>
      <c r="W63" s="338"/>
      <c r="X63" s="338"/>
      <c r="Y63" s="338"/>
      <c r="Z63" s="338"/>
      <c r="AA63" s="338"/>
      <c r="AB63" s="338"/>
      <c r="AC63" s="338"/>
      <c r="AD63" s="338"/>
      <c r="AE63" s="338"/>
      <c r="AF63" s="338"/>
      <c r="AG63" s="338"/>
      <c r="AH63" s="338"/>
      <c r="AI63" s="338"/>
      <c r="AJ63" s="338"/>
      <c r="AK63" s="338"/>
      <c r="AL63" s="338"/>
      <c r="AM63" s="338"/>
      <c r="AN63" s="338"/>
      <c r="AO63" s="338"/>
      <c r="AP63" s="338"/>
      <c r="AQ63" s="338"/>
      <c r="AR63" s="338"/>
      <c r="AS63" s="338"/>
      <c r="AT63" s="338"/>
      <c r="AU63" s="338"/>
      <c r="AV63" s="338"/>
      <c r="AW63" s="338"/>
      <c r="AX63" s="338"/>
      <c r="AY63" s="338"/>
      <c r="AZ63" s="338"/>
      <c r="BA63" s="338"/>
      <c r="BB63" s="338"/>
    </row>
    <row r="64" spans="2:54" s="231" customFormat="1" ht="17.25" customHeight="1" x14ac:dyDescent="0.2">
      <c r="B64" s="231" t="s">
        <v>213</v>
      </c>
      <c r="E64" s="338"/>
      <c r="F64" s="338"/>
      <c r="G64" s="338"/>
      <c r="H64" s="338"/>
      <c r="I64" s="338"/>
      <c r="J64" s="338"/>
      <c r="K64" s="338"/>
      <c r="L64" s="338"/>
      <c r="M64" s="338"/>
      <c r="N64" s="338"/>
      <c r="O64" s="338"/>
      <c r="P64" s="338"/>
      <c r="Q64" s="338"/>
      <c r="R64" s="338"/>
      <c r="S64" s="338"/>
      <c r="T64" s="338"/>
      <c r="U64" s="338"/>
      <c r="V64" s="338"/>
      <c r="W64" s="338"/>
      <c r="X64" s="338"/>
      <c r="Y64" s="338"/>
      <c r="Z64" s="338"/>
      <c r="AA64" s="338"/>
      <c r="AB64" s="338"/>
      <c r="AC64" s="338"/>
      <c r="AD64" s="338"/>
      <c r="AE64" s="338"/>
      <c r="AF64" s="338"/>
      <c r="AG64" s="338"/>
      <c r="AH64" s="338"/>
      <c r="AI64" s="338"/>
      <c r="AJ64" s="338"/>
      <c r="AK64" s="338"/>
      <c r="AL64" s="338"/>
      <c r="AM64" s="338"/>
      <c r="AN64" s="338"/>
      <c r="AO64" s="338"/>
      <c r="AP64" s="338"/>
      <c r="AQ64" s="338"/>
      <c r="AR64" s="338"/>
      <c r="AS64" s="338"/>
      <c r="AT64" s="338"/>
      <c r="AU64" s="338"/>
      <c r="AV64" s="338"/>
      <c r="AW64" s="338"/>
      <c r="AX64" s="338"/>
      <c r="AY64" s="338"/>
      <c r="AZ64" s="338"/>
      <c r="BA64" s="338"/>
      <c r="BB64" s="338"/>
    </row>
    <row r="65" spans="2:71" s="231" customFormat="1" ht="17.25" customHeight="1" x14ac:dyDescent="0.2">
      <c r="E65" s="338"/>
      <c r="F65" s="338"/>
      <c r="G65" s="338"/>
      <c r="H65" s="338"/>
      <c r="I65" s="338"/>
      <c r="J65" s="338"/>
      <c r="K65" s="338"/>
      <c r="L65" s="338"/>
      <c r="M65" s="338"/>
      <c r="N65" s="338"/>
      <c r="O65" s="338"/>
      <c r="P65" s="338"/>
      <c r="Q65" s="338"/>
      <c r="R65" s="338"/>
      <c r="S65" s="338"/>
      <c r="T65" s="338"/>
      <c r="U65" s="338"/>
      <c r="V65" s="338"/>
      <c r="W65" s="338"/>
      <c r="X65" s="338"/>
      <c r="Y65" s="338"/>
      <c r="Z65" s="338"/>
      <c r="AA65" s="338"/>
      <c r="AB65" s="338"/>
      <c r="AC65" s="338"/>
      <c r="AD65" s="338"/>
      <c r="AE65" s="338"/>
      <c r="AF65" s="338"/>
      <c r="AG65" s="338"/>
      <c r="AH65" s="338"/>
      <c r="AI65" s="338"/>
      <c r="AJ65" s="338"/>
      <c r="AK65" s="338"/>
      <c r="AL65" s="338"/>
      <c r="AM65" s="338"/>
      <c r="AN65" s="338"/>
      <c r="AO65" s="338"/>
      <c r="AP65" s="338"/>
      <c r="AQ65" s="338"/>
      <c r="AR65" s="338"/>
      <c r="AS65" s="338"/>
      <c r="AT65" s="338"/>
      <c r="AU65" s="338"/>
      <c r="AV65" s="338"/>
      <c r="AW65" s="338"/>
      <c r="AX65" s="338"/>
      <c r="AY65" s="338"/>
      <c r="AZ65" s="338"/>
      <c r="BA65" s="338"/>
      <c r="BB65" s="338"/>
    </row>
    <row r="66" spans="2:71" s="231" customFormat="1" ht="17.25" customHeight="1" x14ac:dyDescent="0.25">
      <c r="B66" s="231" t="s">
        <v>214</v>
      </c>
      <c r="BL66" s="339"/>
      <c r="BM66" s="340"/>
      <c r="BN66" s="339"/>
      <c r="BO66" s="339"/>
      <c r="BP66" s="339"/>
      <c r="BQ66" s="341"/>
      <c r="BR66" s="342"/>
      <c r="BS66" s="342"/>
    </row>
    <row r="67" spans="2:71" s="231" customFormat="1" ht="17.25" customHeight="1" x14ac:dyDescent="0.2">
      <c r="E67" s="338"/>
      <c r="F67" s="338"/>
      <c r="G67" s="338"/>
      <c r="H67" s="338"/>
      <c r="I67" s="338"/>
      <c r="J67" s="338"/>
      <c r="K67" s="338"/>
      <c r="L67" s="338"/>
      <c r="M67" s="338"/>
      <c r="N67" s="338"/>
      <c r="O67" s="338"/>
      <c r="P67" s="338"/>
      <c r="Q67" s="338"/>
      <c r="R67" s="338"/>
      <c r="S67" s="338"/>
      <c r="T67" s="338"/>
      <c r="U67" s="338"/>
      <c r="V67" s="338"/>
      <c r="W67" s="338"/>
      <c r="X67" s="338"/>
      <c r="Y67" s="338"/>
      <c r="Z67" s="338"/>
      <c r="AA67" s="338"/>
      <c r="AB67" s="338"/>
      <c r="AC67" s="338"/>
      <c r="AD67" s="338"/>
      <c r="AE67" s="338"/>
      <c r="AF67" s="338"/>
      <c r="AG67" s="338"/>
      <c r="AH67" s="338"/>
      <c r="AI67" s="338"/>
      <c r="AJ67" s="338"/>
      <c r="AK67" s="338"/>
      <c r="AL67" s="338"/>
      <c r="AM67" s="338"/>
      <c r="AN67" s="338"/>
      <c r="AO67" s="338"/>
      <c r="AP67" s="338"/>
      <c r="AQ67" s="338"/>
      <c r="AR67" s="338"/>
      <c r="AS67" s="338"/>
      <c r="AT67" s="338"/>
      <c r="AU67" s="338"/>
      <c r="AV67" s="338"/>
      <c r="AW67" s="338"/>
      <c r="AX67" s="338"/>
    </row>
    <row r="68" spans="2:71" s="231" customFormat="1" ht="17.25" customHeight="1" x14ac:dyDescent="0.2">
      <c r="B68" s="231" t="s">
        <v>215</v>
      </c>
      <c r="E68" s="338"/>
      <c r="F68" s="338"/>
      <c r="G68" s="338"/>
      <c r="H68" s="338"/>
      <c r="I68" s="338"/>
      <c r="J68" s="338"/>
      <c r="K68" s="338"/>
      <c r="L68" s="338"/>
      <c r="M68" s="338"/>
      <c r="N68" s="338"/>
      <c r="O68" s="338"/>
      <c r="P68" s="338"/>
      <c r="Q68" s="338"/>
      <c r="R68" s="338"/>
      <c r="S68" s="338"/>
      <c r="T68" s="338"/>
      <c r="U68" s="338"/>
      <c r="V68" s="338"/>
      <c r="W68" s="338"/>
      <c r="X68" s="338"/>
      <c r="Y68" s="338"/>
      <c r="Z68" s="338"/>
      <c r="AA68" s="338"/>
      <c r="AB68" s="338"/>
      <c r="AC68" s="338"/>
      <c r="AD68" s="338"/>
      <c r="AE68" s="338"/>
      <c r="AF68" s="338"/>
      <c r="AG68" s="338"/>
      <c r="AH68" s="338"/>
      <c r="AI68" s="338"/>
      <c r="AJ68" s="338"/>
      <c r="AK68" s="338"/>
      <c r="AL68" s="338"/>
      <c r="AM68" s="338"/>
      <c r="AN68" s="338"/>
      <c r="AO68" s="338"/>
      <c r="AP68" s="338"/>
      <c r="AQ68" s="338"/>
      <c r="AR68" s="338"/>
      <c r="AS68" s="338"/>
      <c r="AT68" s="338"/>
      <c r="AU68" s="338"/>
      <c r="AV68" s="338"/>
      <c r="AW68" s="338"/>
      <c r="AX68" s="338"/>
      <c r="AY68" s="338"/>
      <c r="AZ68" s="338"/>
      <c r="BA68" s="338"/>
      <c r="BB68" s="338"/>
    </row>
    <row r="69" spans="2:71" s="231" customFormat="1" ht="17.25" customHeight="1" x14ac:dyDescent="0.2">
      <c r="E69" s="338"/>
      <c r="F69" s="338"/>
      <c r="G69" s="338"/>
      <c r="H69" s="338"/>
      <c r="I69" s="338"/>
      <c r="J69" s="338"/>
      <c r="K69" s="338"/>
      <c r="L69" s="338"/>
      <c r="M69" s="338"/>
      <c r="N69" s="338"/>
      <c r="O69" s="338"/>
      <c r="P69" s="338"/>
      <c r="Q69" s="338"/>
      <c r="R69" s="338"/>
      <c r="S69" s="338"/>
      <c r="T69" s="338"/>
      <c r="U69" s="338"/>
      <c r="V69" s="338"/>
      <c r="W69" s="338"/>
      <c r="X69" s="338"/>
      <c r="Y69" s="338"/>
      <c r="Z69" s="338"/>
      <c r="AA69" s="338"/>
      <c r="AB69" s="338"/>
      <c r="AC69" s="338"/>
      <c r="AD69" s="338"/>
      <c r="AE69" s="338"/>
      <c r="AF69" s="338"/>
      <c r="AG69" s="338"/>
      <c r="AH69" s="338"/>
      <c r="AI69" s="338"/>
      <c r="AJ69" s="338"/>
      <c r="AK69" s="338"/>
      <c r="AL69" s="338"/>
      <c r="AM69" s="338"/>
      <c r="AN69" s="338"/>
      <c r="AO69" s="338"/>
      <c r="AP69" s="338"/>
      <c r="AQ69" s="338"/>
      <c r="AR69" s="338"/>
      <c r="AS69" s="338"/>
      <c r="AT69" s="338"/>
      <c r="AU69" s="338"/>
      <c r="AV69" s="338"/>
      <c r="AW69" s="338"/>
      <c r="AX69" s="338"/>
      <c r="AY69" s="338"/>
      <c r="AZ69" s="338"/>
      <c r="BA69" s="338"/>
      <c r="BB69" s="338"/>
    </row>
    <row r="70" spans="2:71" ht="17.25" customHeight="1" x14ac:dyDescent="0.2">
      <c r="B70" s="325" t="s">
        <v>216</v>
      </c>
    </row>
    <row r="71" spans="2:71" ht="17.25" customHeight="1" x14ac:dyDescent="0.2">
      <c r="B71" s="231" t="s">
        <v>217</v>
      </c>
    </row>
    <row r="72" spans="2:71" ht="17.25" customHeight="1" x14ac:dyDescent="0.2">
      <c r="B72" s="343" t="s">
        <v>218</v>
      </c>
    </row>
    <row r="73" spans="2:71" ht="17.25" customHeight="1" x14ac:dyDescent="0.2"/>
  </sheetData>
  <mergeCells count="1">
    <mergeCell ref="F4:K5"/>
  </mergeCells>
  <phoneticPr fontId="5"/>
  <pageMargins left="0.70866141732283472" right="0.70866141732283472" top="0.74803149606299213" bottom="0.74803149606299213" header="0.31496062992125984" footer="0.31496062992125984"/>
  <pageSetup paperSize="9" scale="49"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3F042-2C01-4B37-994C-2C4F1C3D7C27}">
  <sheetPr>
    <pageSetUpPr fitToPage="1"/>
  </sheetPr>
  <dimension ref="A1:L44"/>
  <sheetViews>
    <sheetView workbookViewId="0">
      <selection activeCell="B1" sqref="B1"/>
    </sheetView>
  </sheetViews>
  <sheetFormatPr defaultColWidth="9" defaultRowHeight="19" x14ac:dyDescent="0.2"/>
  <cols>
    <col min="1" max="1" width="1.90625" style="345" customWidth="1"/>
    <col min="2" max="2" width="9" style="345"/>
    <col min="3" max="12" width="40.54296875" style="345" customWidth="1"/>
    <col min="13" max="16384" width="9" style="345"/>
  </cols>
  <sheetData>
    <row r="1" spans="1:12" x14ac:dyDescent="0.2">
      <c r="B1" s="345" t="s">
        <v>219</v>
      </c>
    </row>
    <row r="2" spans="1:12" x14ac:dyDescent="0.2">
      <c r="A2" s="344"/>
      <c r="B2" s="217" t="s">
        <v>220</v>
      </c>
      <c r="C2" s="217"/>
      <c r="D2" s="217"/>
    </row>
    <row r="3" spans="1:12" x14ac:dyDescent="0.2">
      <c r="A3" s="344"/>
      <c r="B3" s="217"/>
      <c r="C3" s="217"/>
      <c r="D3" s="217"/>
    </row>
    <row r="4" spans="1:12" x14ac:dyDescent="0.2">
      <c r="A4" s="344"/>
      <c r="B4" s="346" t="s">
        <v>68</v>
      </c>
      <c r="C4" s="346" t="s">
        <v>221</v>
      </c>
      <c r="D4" s="217"/>
    </row>
    <row r="5" spans="1:12" x14ac:dyDescent="0.2">
      <c r="A5" s="344"/>
      <c r="B5" s="347">
        <v>1</v>
      </c>
      <c r="C5" s="347" t="s">
        <v>43</v>
      </c>
      <c r="D5" s="217"/>
    </row>
    <row r="6" spans="1:12" x14ac:dyDescent="0.2">
      <c r="A6" s="344"/>
      <c r="B6" s="347">
        <v>2</v>
      </c>
      <c r="C6" s="347" t="s">
        <v>222</v>
      </c>
    </row>
    <row r="7" spans="1:12" x14ac:dyDescent="0.2">
      <c r="A7" s="344"/>
      <c r="B7" s="347">
        <v>3</v>
      </c>
      <c r="C7" s="347" t="s">
        <v>222</v>
      </c>
      <c r="D7" s="217"/>
    </row>
    <row r="8" spans="1:12" x14ac:dyDescent="0.2">
      <c r="A8" s="344"/>
      <c r="B8" s="347">
        <v>4</v>
      </c>
      <c r="C8" s="347" t="s">
        <v>222</v>
      </c>
      <c r="D8" s="217"/>
    </row>
    <row r="9" spans="1:12" x14ac:dyDescent="0.2">
      <c r="A9" s="344"/>
      <c r="B9" s="347">
        <v>5</v>
      </c>
      <c r="C9" s="347" t="s">
        <v>222</v>
      </c>
      <c r="D9" s="217"/>
    </row>
    <row r="10" spans="1:12" x14ac:dyDescent="0.2">
      <c r="A10" s="344"/>
      <c r="B10" s="217"/>
      <c r="C10" s="217"/>
      <c r="D10" s="217"/>
    </row>
    <row r="11" spans="1:12" x14ac:dyDescent="0.2">
      <c r="A11" s="344"/>
      <c r="B11" s="217" t="s">
        <v>223</v>
      </c>
      <c r="C11" s="217"/>
      <c r="D11" s="217"/>
    </row>
    <row r="12" spans="1:12" ht="19.5" thickBot="1" x14ac:dyDescent="0.25">
      <c r="A12" s="344"/>
      <c r="B12" s="217"/>
      <c r="C12" s="217"/>
      <c r="D12" s="217"/>
    </row>
    <row r="13" spans="1:12" ht="19.5" thickBot="1" x14ac:dyDescent="0.25">
      <c r="A13" s="344"/>
      <c r="B13" s="348" t="s">
        <v>185</v>
      </c>
      <c r="C13" s="349" t="s">
        <v>148</v>
      </c>
      <c r="D13" s="350" t="s">
        <v>90</v>
      </c>
      <c r="E13" s="350" t="s">
        <v>91</v>
      </c>
      <c r="F13" s="350" t="s">
        <v>92</v>
      </c>
      <c r="G13" s="351" t="s">
        <v>93</v>
      </c>
      <c r="H13" s="352" t="s">
        <v>222</v>
      </c>
      <c r="I13" s="352" t="s">
        <v>222</v>
      </c>
      <c r="J13" s="352" t="s">
        <v>222</v>
      </c>
      <c r="K13" s="352" t="s">
        <v>222</v>
      </c>
      <c r="L13" s="353" t="s">
        <v>222</v>
      </c>
    </row>
    <row r="14" spans="1:12" x14ac:dyDescent="0.2">
      <c r="A14" s="344"/>
      <c r="B14" s="919" t="s">
        <v>224</v>
      </c>
      <c r="C14" s="354" t="s">
        <v>222</v>
      </c>
      <c r="D14" s="355" t="s">
        <v>153</v>
      </c>
      <c r="E14" s="355" t="s">
        <v>158</v>
      </c>
      <c r="F14" s="355" t="s">
        <v>166</v>
      </c>
      <c r="G14" s="356" t="s">
        <v>225</v>
      </c>
      <c r="H14" s="357" t="s">
        <v>222</v>
      </c>
      <c r="I14" s="357" t="s">
        <v>222</v>
      </c>
      <c r="J14" s="357" t="s">
        <v>222</v>
      </c>
      <c r="K14" s="357" t="s">
        <v>222</v>
      </c>
      <c r="L14" s="358" t="s">
        <v>222</v>
      </c>
    </row>
    <row r="15" spans="1:12" x14ac:dyDescent="0.2">
      <c r="B15" s="920"/>
      <c r="C15" s="359" t="s">
        <v>222</v>
      </c>
      <c r="D15" s="360" t="s">
        <v>226</v>
      </c>
      <c r="E15" s="360" t="s">
        <v>162</v>
      </c>
      <c r="F15" s="534" t="s">
        <v>227</v>
      </c>
      <c r="G15" s="361" t="s">
        <v>228</v>
      </c>
      <c r="H15" s="360" t="s">
        <v>222</v>
      </c>
      <c r="I15" s="360" t="s">
        <v>222</v>
      </c>
      <c r="J15" s="360" t="s">
        <v>222</v>
      </c>
      <c r="K15" s="360" t="s">
        <v>222</v>
      </c>
      <c r="L15" s="362" t="s">
        <v>222</v>
      </c>
    </row>
    <row r="16" spans="1:12" x14ac:dyDescent="0.2">
      <c r="B16" s="920"/>
      <c r="C16" s="359" t="s">
        <v>222</v>
      </c>
      <c r="D16" s="360" t="s">
        <v>229</v>
      </c>
      <c r="E16" s="363" t="s">
        <v>222</v>
      </c>
      <c r="F16" s="534" t="s">
        <v>230</v>
      </c>
      <c r="G16" s="361" t="s">
        <v>231</v>
      </c>
      <c r="H16" s="363" t="s">
        <v>222</v>
      </c>
      <c r="I16" s="363" t="s">
        <v>222</v>
      </c>
      <c r="J16" s="363" t="s">
        <v>222</v>
      </c>
      <c r="K16" s="363" t="s">
        <v>222</v>
      </c>
      <c r="L16" s="364" t="s">
        <v>222</v>
      </c>
    </row>
    <row r="17" spans="2:12" x14ac:dyDescent="0.2">
      <c r="B17" s="920"/>
      <c r="C17" s="359" t="s">
        <v>222</v>
      </c>
      <c r="D17" s="363" t="s">
        <v>222</v>
      </c>
      <c r="E17" s="363" t="s">
        <v>222</v>
      </c>
      <c r="F17" s="534" t="s">
        <v>232</v>
      </c>
      <c r="G17" s="361" t="s">
        <v>158</v>
      </c>
      <c r="H17" s="363" t="s">
        <v>222</v>
      </c>
      <c r="I17" s="363" t="s">
        <v>222</v>
      </c>
      <c r="J17" s="363" t="s">
        <v>222</v>
      </c>
      <c r="K17" s="363" t="s">
        <v>222</v>
      </c>
      <c r="L17" s="364" t="s">
        <v>222</v>
      </c>
    </row>
    <row r="18" spans="2:12" x14ac:dyDescent="0.2">
      <c r="B18" s="920"/>
      <c r="C18" s="359" t="s">
        <v>222</v>
      </c>
      <c r="D18" s="363" t="s">
        <v>222</v>
      </c>
      <c r="E18" s="363" t="s">
        <v>222</v>
      </c>
      <c r="F18" s="534" t="s">
        <v>233</v>
      </c>
      <c r="G18" s="361" t="s">
        <v>162</v>
      </c>
      <c r="H18" s="363" t="s">
        <v>222</v>
      </c>
      <c r="I18" s="363" t="s">
        <v>222</v>
      </c>
      <c r="J18" s="363" t="s">
        <v>222</v>
      </c>
      <c r="K18" s="363" t="s">
        <v>222</v>
      </c>
      <c r="L18" s="364" t="s">
        <v>222</v>
      </c>
    </row>
    <row r="19" spans="2:12" x14ac:dyDescent="0.2">
      <c r="B19" s="920"/>
      <c r="C19" s="359" t="s">
        <v>222</v>
      </c>
      <c r="D19" s="363" t="s">
        <v>222</v>
      </c>
      <c r="E19" s="363" t="s">
        <v>222</v>
      </c>
      <c r="F19" s="534" t="s">
        <v>234</v>
      </c>
      <c r="G19" s="361" t="s">
        <v>235</v>
      </c>
      <c r="H19" s="363" t="s">
        <v>222</v>
      </c>
      <c r="I19" s="363" t="s">
        <v>222</v>
      </c>
      <c r="J19" s="363" t="s">
        <v>222</v>
      </c>
      <c r="K19" s="363" t="s">
        <v>222</v>
      </c>
      <c r="L19" s="364" t="s">
        <v>222</v>
      </c>
    </row>
    <row r="20" spans="2:12" x14ac:dyDescent="0.2">
      <c r="B20" s="920"/>
      <c r="C20" s="359" t="s">
        <v>222</v>
      </c>
      <c r="D20" s="363" t="s">
        <v>222</v>
      </c>
      <c r="E20" s="363" t="s">
        <v>222</v>
      </c>
      <c r="F20" s="534" t="s">
        <v>236</v>
      </c>
      <c r="G20" s="361" t="s">
        <v>237</v>
      </c>
      <c r="H20" s="363" t="s">
        <v>222</v>
      </c>
      <c r="I20" s="363" t="s">
        <v>222</v>
      </c>
      <c r="J20" s="363" t="s">
        <v>222</v>
      </c>
      <c r="K20" s="363" t="s">
        <v>222</v>
      </c>
      <c r="L20" s="364" t="s">
        <v>222</v>
      </c>
    </row>
    <row r="21" spans="2:12" x14ac:dyDescent="0.2">
      <c r="B21" s="920"/>
      <c r="C21" s="359" t="s">
        <v>222</v>
      </c>
      <c r="D21" s="363" t="s">
        <v>222</v>
      </c>
      <c r="E21" s="363" t="s">
        <v>222</v>
      </c>
      <c r="F21" s="534" t="s">
        <v>238</v>
      </c>
      <c r="G21" s="361" t="s">
        <v>239</v>
      </c>
      <c r="H21" s="363" t="s">
        <v>222</v>
      </c>
      <c r="I21" s="363" t="s">
        <v>222</v>
      </c>
      <c r="J21" s="363" t="s">
        <v>222</v>
      </c>
      <c r="K21" s="363" t="s">
        <v>222</v>
      </c>
      <c r="L21" s="364" t="s">
        <v>222</v>
      </c>
    </row>
    <row r="22" spans="2:12" x14ac:dyDescent="0.2">
      <c r="B22" s="920"/>
      <c r="C22" s="359" t="s">
        <v>222</v>
      </c>
      <c r="D22" s="363" t="s">
        <v>222</v>
      </c>
      <c r="E22" s="363" t="s">
        <v>222</v>
      </c>
      <c r="F22" s="363" t="s">
        <v>222</v>
      </c>
      <c r="G22" s="361" t="s">
        <v>240</v>
      </c>
      <c r="H22" s="363" t="s">
        <v>222</v>
      </c>
      <c r="I22" s="363" t="s">
        <v>222</v>
      </c>
      <c r="J22" s="363" t="s">
        <v>222</v>
      </c>
      <c r="K22" s="363" t="s">
        <v>222</v>
      </c>
      <c r="L22" s="364" t="s">
        <v>222</v>
      </c>
    </row>
    <row r="23" spans="2:12" x14ac:dyDescent="0.2">
      <c r="B23" s="920"/>
      <c r="C23" s="359" t="s">
        <v>222</v>
      </c>
      <c r="D23" s="363" t="s">
        <v>222</v>
      </c>
      <c r="E23" s="363" t="s">
        <v>222</v>
      </c>
      <c r="F23" s="363" t="s">
        <v>222</v>
      </c>
      <c r="G23" s="363" t="s">
        <v>222</v>
      </c>
      <c r="H23" s="363" t="s">
        <v>222</v>
      </c>
      <c r="I23" s="363" t="s">
        <v>222</v>
      </c>
      <c r="J23" s="363" t="s">
        <v>222</v>
      </c>
      <c r="K23" s="363" t="s">
        <v>222</v>
      </c>
      <c r="L23" s="364" t="s">
        <v>222</v>
      </c>
    </row>
    <row r="24" spans="2:12" x14ac:dyDescent="0.2">
      <c r="B24" s="920"/>
      <c r="C24" s="359" t="s">
        <v>222</v>
      </c>
      <c r="D24" s="363" t="s">
        <v>222</v>
      </c>
      <c r="E24" s="363" t="s">
        <v>222</v>
      </c>
      <c r="F24" s="363" t="s">
        <v>222</v>
      </c>
      <c r="G24" s="363" t="s">
        <v>222</v>
      </c>
      <c r="H24" s="363" t="s">
        <v>222</v>
      </c>
      <c r="I24" s="363" t="s">
        <v>222</v>
      </c>
      <c r="J24" s="363" t="s">
        <v>222</v>
      </c>
      <c r="K24" s="363" t="s">
        <v>222</v>
      </c>
      <c r="L24" s="364" t="s">
        <v>222</v>
      </c>
    </row>
    <row r="25" spans="2:12" x14ac:dyDescent="0.2">
      <c r="B25" s="920"/>
      <c r="C25" s="359" t="s">
        <v>222</v>
      </c>
      <c r="D25" s="363" t="s">
        <v>222</v>
      </c>
      <c r="E25" s="363" t="s">
        <v>222</v>
      </c>
      <c r="F25" s="363" t="s">
        <v>222</v>
      </c>
      <c r="G25" s="363" t="s">
        <v>222</v>
      </c>
      <c r="H25" s="363" t="s">
        <v>222</v>
      </c>
      <c r="I25" s="363" t="s">
        <v>222</v>
      </c>
      <c r="J25" s="363" t="s">
        <v>222</v>
      </c>
      <c r="K25" s="363" t="s">
        <v>222</v>
      </c>
      <c r="L25" s="364" t="s">
        <v>222</v>
      </c>
    </row>
    <row r="26" spans="2:12" ht="19.5" thickBot="1" x14ac:dyDescent="0.25">
      <c r="B26" s="921"/>
      <c r="C26" s="365" t="s">
        <v>222</v>
      </c>
      <c r="D26" s="366" t="s">
        <v>222</v>
      </c>
      <c r="E26" s="366" t="s">
        <v>222</v>
      </c>
      <c r="F26" s="366" t="s">
        <v>222</v>
      </c>
      <c r="G26" s="366" t="s">
        <v>222</v>
      </c>
      <c r="H26" s="366" t="s">
        <v>222</v>
      </c>
      <c r="I26" s="366" t="s">
        <v>222</v>
      </c>
      <c r="J26" s="366" t="s">
        <v>222</v>
      </c>
      <c r="K26" s="366" t="s">
        <v>222</v>
      </c>
      <c r="L26" s="367" t="s">
        <v>222</v>
      </c>
    </row>
    <row r="29" spans="2:12" x14ac:dyDescent="0.2">
      <c r="C29" s="345" t="s">
        <v>241</v>
      </c>
    </row>
    <row r="30" spans="2:12" x14ac:dyDescent="0.2">
      <c r="C30" s="345" t="s">
        <v>242</v>
      </c>
    </row>
    <row r="31" spans="2:12" x14ac:dyDescent="0.2">
      <c r="C31" s="345" t="s">
        <v>243</v>
      </c>
    </row>
    <row r="32" spans="2:12" x14ac:dyDescent="0.2">
      <c r="C32" s="345" t="s">
        <v>244</v>
      </c>
    </row>
    <row r="33" spans="3:3" x14ac:dyDescent="0.2">
      <c r="C33" s="345" t="s">
        <v>245</v>
      </c>
    </row>
    <row r="34" spans="3:3" x14ac:dyDescent="0.2">
      <c r="C34" s="345" t="s">
        <v>246</v>
      </c>
    </row>
    <row r="35" spans="3:3" x14ac:dyDescent="0.2">
      <c r="C35" s="345" t="s">
        <v>247</v>
      </c>
    </row>
    <row r="36" spans="3:3" x14ac:dyDescent="0.2">
      <c r="C36" s="345" t="s">
        <v>248</v>
      </c>
    </row>
    <row r="37" spans="3:3" x14ac:dyDescent="0.2">
      <c r="C37" s="345" t="s">
        <v>249</v>
      </c>
    </row>
    <row r="39" spans="3:3" x14ac:dyDescent="0.2">
      <c r="C39" s="345" t="s">
        <v>250</v>
      </c>
    </row>
    <row r="40" spans="3:3" x14ac:dyDescent="0.2">
      <c r="C40" s="345" t="s">
        <v>251</v>
      </c>
    </row>
    <row r="41" spans="3:3" x14ac:dyDescent="0.2">
      <c r="C41" s="345" t="s">
        <v>252</v>
      </c>
    </row>
    <row r="42" spans="3:3" x14ac:dyDescent="0.2">
      <c r="C42" s="345" t="s">
        <v>253</v>
      </c>
    </row>
    <row r="43" spans="3:3" x14ac:dyDescent="0.2">
      <c r="C43" s="345" t="s">
        <v>254</v>
      </c>
    </row>
    <row r="44" spans="3:3" x14ac:dyDescent="0.2">
      <c r="C44" s="345" t="s">
        <v>255</v>
      </c>
    </row>
  </sheetData>
  <mergeCells count="1">
    <mergeCell ref="B14:B26"/>
  </mergeCells>
  <phoneticPr fontId="5"/>
  <pageMargins left="0.70866141732283472" right="0.70866141732283472" top="0.74803149606299213" bottom="0.74803149606299213" header="0.31496062992125984" footer="0.31496062992125984"/>
  <pageSetup paperSize="9" scale="3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AW27"/>
  <sheetViews>
    <sheetView view="pageBreakPreview" zoomScaleNormal="75" workbookViewId="0"/>
  </sheetViews>
  <sheetFormatPr defaultColWidth="9" defaultRowHeight="13" x14ac:dyDescent="0.2"/>
  <cols>
    <col min="1" max="60" width="2.54296875" style="4" customWidth="1"/>
    <col min="61" max="16384" width="9" style="4"/>
  </cols>
  <sheetData>
    <row r="1" spans="1:49" ht="13.5" thickBot="1" x14ac:dyDescent="0.25">
      <c r="A1" s="80" t="s">
        <v>256</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row>
    <row r="2" spans="1:49" s="14" customFormat="1" ht="18" customHeight="1" x14ac:dyDescent="0.2">
      <c r="A2" s="935" t="s">
        <v>257</v>
      </c>
      <c r="B2" s="936"/>
      <c r="C2" s="936"/>
      <c r="D2" s="936"/>
      <c r="E2" s="936"/>
      <c r="F2" s="936"/>
      <c r="G2" s="936"/>
      <c r="H2" s="936"/>
      <c r="I2" s="936"/>
      <c r="J2" s="937"/>
      <c r="K2" s="945" t="s">
        <v>258</v>
      </c>
      <c r="L2" s="946"/>
      <c r="M2" s="946"/>
      <c r="N2" s="946"/>
      <c r="O2" s="946"/>
      <c r="P2" s="946"/>
      <c r="Q2" s="946"/>
      <c r="R2" s="946"/>
      <c r="S2" s="946"/>
      <c r="T2" s="946"/>
      <c r="U2" s="946"/>
      <c r="V2" s="946"/>
      <c r="W2" s="946"/>
      <c r="X2" s="946"/>
      <c r="Y2" s="946"/>
      <c r="Z2" s="946"/>
      <c r="AA2" s="946"/>
      <c r="AB2" s="946"/>
      <c r="AC2" s="946"/>
      <c r="AD2" s="947"/>
      <c r="AE2" s="951" t="s">
        <v>259</v>
      </c>
      <c r="AF2" s="951"/>
      <c r="AG2" s="951"/>
      <c r="AH2" s="951"/>
      <c r="AI2" s="951" t="s">
        <v>260</v>
      </c>
      <c r="AJ2" s="951"/>
      <c r="AK2" s="951"/>
      <c r="AL2" s="951"/>
      <c r="AN2" s="928" t="s">
        <v>261</v>
      </c>
      <c r="AO2" s="929"/>
      <c r="AP2" s="929"/>
      <c r="AQ2" s="929"/>
      <c r="AR2" s="929"/>
      <c r="AS2" s="929"/>
      <c r="AT2" s="929"/>
      <c r="AU2" s="929"/>
      <c r="AV2" s="929"/>
      <c r="AW2" s="930"/>
    </row>
    <row r="3" spans="1:49" s="14" customFormat="1" ht="18" customHeight="1" x14ac:dyDescent="0.2">
      <c r="A3" s="938"/>
      <c r="B3" s="939"/>
      <c r="C3" s="939"/>
      <c r="D3" s="939"/>
      <c r="E3" s="939"/>
      <c r="F3" s="939"/>
      <c r="G3" s="939"/>
      <c r="H3" s="939"/>
      <c r="I3" s="939"/>
      <c r="J3" s="940"/>
      <c r="K3" s="941" t="s">
        <v>262</v>
      </c>
      <c r="L3" s="941"/>
      <c r="M3" s="941"/>
      <c r="N3" s="941"/>
      <c r="O3" s="945" t="s">
        <v>263</v>
      </c>
      <c r="P3" s="946"/>
      <c r="Q3" s="946"/>
      <c r="R3" s="947"/>
      <c r="S3" s="989" t="s">
        <v>264</v>
      </c>
      <c r="T3" s="990"/>
      <c r="U3" s="990"/>
      <c r="V3" s="991"/>
      <c r="W3" s="945" t="s">
        <v>265</v>
      </c>
      <c r="X3" s="946"/>
      <c r="Y3" s="946"/>
      <c r="Z3" s="947"/>
      <c r="AA3" s="945" t="s">
        <v>266</v>
      </c>
      <c r="AB3" s="946"/>
      <c r="AC3" s="946"/>
      <c r="AD3" s="947"/>
      <c r="AE3" s="951"/>
      <c r="AF3" s="951"/>
      <c r="AG3" s="951"/>
      <c r="AH3" s="951"/>
      <c r="AI3" s="951"/>
      <c r="AJ3" s="951"/>
      <c r="AK3" s="951"/>
      <c r="AL3" s="951"/>
      <c r="AN3" s="931"/>
      <c r="AO3" s="932"/>
      <c r="AP3" s="932"/>
      <c r="AQ3" s="932"/>
      <c r="AR3" s="932"/>
      <c r="AS3" s="932"/>
      <c r="AT3" s="932"/>
      <c r="AU3" s="932"/>
      <c r="AV3" s="932"/>
      <c r="AW3" s="933"/>
    </row>
    <row r="4" spans="1:49" s="14" customFormat="1" ht="18" customHeight="1" x14ac:dyDescent="0.2">
      <c r="A4" s="980" t="s">
        <v>267</v>
      </c>
      <c r="B4" s="980"/>
      <c r="C4" s="980"/>
      <c r="D4" s="980"/>
      <c r="E4" s="980"/>
      <c r="F4" s="980"/>
      <c r="G4" s="980"/>
      <c r="H4" s="979" t="s">
        <v>268</v>
      </c>
      <c r="I4" s="979"/>
      <c r="J4" s="979"/>
      <c r="K4" s="934"/>
      <c r="L4" s="934"/>
      <c r="M4" s="934"/>
      <c r="N4" s="934"/>
      <c r="O4" s="934"/>
      <c r="P4" s="934"/>
      <c r="Q4" s="934"/>
      <c r="R4" s="934"/>
      <c r="S4" s="934"/>
      <c r="T4" s="934"/>
      <c r="U4" s="934"/>
      <c r="V4" s="934"/>
      <c r="W4" s="934"/>
      <c r="X4" s="934"/>
      <c r="Y4" s="934"/>
      <c r="Z4" s="934"/>
      <c r="AA4" s="942"/>
      <c r="AB4" s="943"/>
      <c r="AC4" s="943"/>
      <c r="AD4" s="944"/>
      <c r="AE4" s="934"/>
      <c r="AF4" s="934"/>
      <c r="AG4" s="934"/>
      <c r="AH4" s="934"/>
      <c r="AI4" s="934"/>
      <c r="AJ4" s="934"/>
      <c r="AK4" s="934"/>
      <c r="AL4" s="934"/>
      <c r="AN4" s="922"/>
      <c r="AO4" s="923"/>
      <c r="AP4" s="923"/>
      <c r="AQ4" s="923"/>
      <c r="AR4" s="923"/>
      <c r="AS4" s="923"/>
      <c r="AT4" s="923"/>
      <c r="AU4" s="923"/>
      <c r="AV4" s="923"/>
      <c r="AW4" s="924"/>
    </row>
    <row r="5" spans="1:49" s="14" customFormat="1" ht="18" customHeight="1" x14ac:dyDescent="0.2">
      <c r="A5" s="980"/>
      <c r="B5" s="980"/>
      <c r="C5" s="980"/>
      <c r="D5" s="980"/>
      <c r="E5" s="980"/>
      <c r="F5" s="980"/>
      <c r="G5" s="980"/>
      <c r="H5" s="976" t="s">
        <v>269</v>
      </c>
      <c r="I5" s="977"/>
      <c r="J5" s="978"/>
      <c r="K5" s="934"/>
      <c r="L5" s="934"/>
      <c r="M5" s="934"/>
      <c r="N5" s="934"/>
      <c r="O5" s="934"/>
      <c r="P5" s="934"/>
      <c r="Q5" s="934"/>
      <c r="R5" s="934"/>
      <c r="S5" s="934"/>
      <c r="T5" s="934"/>
      <c r="U5" s="934"/>
      <c r="V5" s="934"/>
      <c r="W5" s="934"/>
      <c r="X5" s="934"/>
      <c r="Y5" s="934"/>
      <c r="Z5" s="934"/>
      <c r="AA5" s="942"/>
      <c r="AB5" s="943"/>
      <c r="AC5" s="943"/>
      <c r="AD5" s="944"/>
      <c r="AE5" s="934"/>
      <c r="AF5" s="934"/>
      <c r="AG5" s="934"/>
      <c r="AH5" s="934"/>
      <c r="AI5" s="934"/>
      <c r="AJ5" s="934"/>
      <c r="AK5" s="934"/>
      <c r="AL5" s="934"/>
      <c r="AN5" s="922"/>
      <c r="AO5" s="923"/>
      <c r="AP5" s="923"/>
      <c r="AQ5" s="923"/>
      <c r="AR5" s="923"/>
      <c r="AS5" s="923"/>
      <c r="AT5" s="923"/>
      <c r="AU5" s="923"/>
      <c r="AV5" s="923"/>
      <c r="AW5" s="924"/>
    </row>
    <row r="6" spans="1:49" s="14" customFormat="1" ht="18" customHeight="1" x14ac:dyDescent="0.2">
      <c r="A6" s="980" t="s">
        <v>270</v>
      </c>
      <c r="B6" s="980"/>
      <c r="C6" s="980"/>
      <c r="D6" s="980"/>
      <c r="E6" s="980"/>
      <c r="F6" s="980"/>
      <c r="G6" s="980"/>
      <c r="H6" s="995" t="s">
        <v>268</v>
      </c>
      <c r="I6" s="996"/>
      <c r="J6" s="997"/>
      <c r="K6" s="934"/>
      <c r="L6" s="934"/>
      <c r="M6" s="934"/>
      <c r="N6" s="934"/>
      <c r="O6" s="934"/>
      <c r="P6" s="934"/>
      <c r="Q6" s="934"/>
      <c r="R6" s="934"/>
      <c r="S6" s="934"/>
      <c r="T6" s="934"/>
      <c r="U6" s="934"/>
      <c r="V6" s="934"/>
      <c r="W6" s="934"/>
      <c r="X6" s="934"/>
      <c r="Y6" s="934"/>
      <c r="Z6" s="934"/>
      <c r="AA6" s="942"/>
      <c r="AB6" s="943"/>
      <c r="AC6" s="943"/>
      <c r="AD6" s="944"/>
      <c r="AE6" s="934"/>
      <c r="AF6" s="934"/>
      <c r="AG6" s="934"/>
      <c r="AH6" s="934"/>
      <c r="AI6" s="934"/>
      <c r="AJ6" s="934"/>
      <c r="AK6" s="934"/>
      <c r="AL6" s="934"/>
      <c r="AN6" s="922"/>
      <c r="AO6" s="923"/>
      <c r="AP6" s="923"/>
      <c r="AQ6" s="923"/>
      <c r="AR6" s="923"/>
      <c r="AS6" s="923"/>
      <c r="AT6" s="923"/>
      <c r="AU6" s="923"/>
      <c r="AV6" s="923"/>
      <c r="AW6" s="924"/>
    </row>
    <row r="7" spans="1:49" s="14" customFormat="1" ht="18" customHeight="1" x14ac:dyDescent="0.2">
      <c r="A7" s="980"/>
      <c r="B7" s="980"/>
      <c r="C7" s="980"/>
      <c r="D7" s="980"/>
      <c r="E7" s="980"/>
      <c r="F7" s="980"/>
      <c r="G7" s="980"/>
      <c r="H7" s="976" t="s">
        <v>269</v>
      </c>
      <c r="I7" s="977"/>
      <c r="J7" s="978"/>
      <c r="K7" s="934"/>
      <c r="L7" s="934"/>
      <c r="M7" s="934"/>
      <c r="N7" s="934"/>
      <c r="O7" s="934"/>
      <c r="P7" s="934"/>
      <c r="Q7" s="934"/>
      <c r="R7" s="934"/>
      <c r="S7" s="934"/>
      <c r="T7" s="934"/>
      <c r="U7" s="934"/>
      <c r="V7" s="934"/>
      <c r="W7" s="934"/>
      <c r="X7" s="934"/>
      <c r="Y7" s="934"/>
      <c r="Z7" s="934"/>
      <c r="AA7" s="942"/>
      <c r="AB7" s="943"/>
      <c r="AC7" s="943"/>
      <c r="AD7" s="944"/>
      <c r="AE7" s="934"/>
      <c r="AF7" s="934"/>
      <c r="AG7" s="934"/>
      <c r="AH7" s="934"/>
      <c r="AI7" s="934"/>
      <c r="AJ7" s="934"/>
      <c r="AK7" s="934"/>
      <c r="AL7" s="934"/>
      <c r="AN7" s="922"/>
      <c r="AO7" s="923"/>
      <c r="AP7" s="923"/>
      <c r="AQ7" s="923"/>
      <c r="AR7" s="923"/>
      <c r="AS7" s="923"/>
      <c r="AT7" s="923"/>
      <c r="AU7" s="923"/>
      <c r="AV7" s="923"/>
      <c r="AW7" s="924"/>
    </row>
    <row r="8" spans="1:49" s="14" customFormat="1" ht="18" customHeight="1" x14ac:dyDescent="0.2">
      <c r="A8" s="980" t="s">
        <v>271</v>
      </c>
      <c r="B8" s="980"/>
      <c r="C8" s="980"/>
      <c r="D8" s="980"/>
      <c r="E8" s="980"/>
      <c r="F8" s="980"/>
      <c r="G8" s="980"/>
      <c r="H8" s="995" t="s">
        <v>268</v>
      </c>
      <c r="I8" s="996"/>
      <c r="J8" s="997"/>
      <c r="K8" s="934"/>
      <c r="L8" s="934"/>
      <c r="M8" s="934"/>
      <c r="N8" s="934"/>
      <c r="O8" s="934"/>
      <c r="P8" s="934"/>
      <c r="Q8" s="934"/>
      <c r="R8" s="934"/>
      <c r="S8" s="934"/>
      <c r="T8" s="934"/>
      <c r="U8" s="934"/>
      <c r="V8" s="934"/>
      <c r="W8" s="934"/>
      <c r="X8" s="934"/>
      <c r="Y8" s="934"/>
      <c r="Z8" s="934"/>
      <c r="AA8" s="942"/>
      <c r="AB8" s="943"/>
      <c r="AC8" s="943"/>
      <c r="AD8" s="944"/>
      <c r="AE8" s="934"/>
      <c r="AF8" s="934"/>
      <c r="AG8" s="934"/>
      <c r="AH8" s="934"/>
      <c r="AI8" s="934"/>
      <c r="AJ8" s="934"/>
      <c r="AK8" s="934"/>
      <c r="AL8" s="934"/>
      <c r="AN8" s="922"/>
      <c r="AO8" s="923"/>
      <c r="AP8" s="923"/>
      <c r="AQ8" s="923"/>
      <c r="AR8" s="923"/>
      <c r="AS8" s="923"/>
      <c r="AT8" s="923"/>
      <c r="AU8" s="923"/>
      <c r="AV8" s="923"/>
      <c r="AW8" s="924"/>
    </row>
    <row r="9" spans="1:49" s="14" customFormat="1" ht="18" customHeight="1" x14ac:dyDescent="0.2">
      <c r="A9" s="980"/>
      <c r="B9" s="980"/>
      <c r="C9" s="980"/>
      <c r="D9" s="980"/>
      <c r="E9" s="980"/>
      <c r="F9" s="980"/>
      <c r="G9" s="980"/>
      <c r="H9" s="976" t="s">
        <v>269</v>
      </c>
      <c r="I9" s="977"/>
      <c r="J9" s="978"/>
      <c r="K9" s="934"/>
      <c r="L9" s="934"/>
      <c r="M9" s="934"/>
      <c r="N9" s="934"/>
      <c r="O9" s="934"/>
      <c r="P9" s="934"/>
      <c r="Q9" s="934"/>
      <c r="R9" s="934"/>
      <c r="S9" s="934"/>
      <c r="T9" s="934"/>
      <c r="U9" s="934"/>
      <c r="V9" s="934"/>
      <c r="W9" s="934"/>
      <c r="X9" s="934"/>
      <c r="Y9" s="934"/>
      <c r="Z9" s="934"/>
      <c r="AA9" s="942"/>
      <c r="AB9" s="943"/>
      <c r="AC9" s="943"/>
      <c r="AD9" s="944"/>
      <c r="AE9" s="934"/>
      <c r="AF9" s="934"/>
      <c r="AG9" s="934"/>
      <c r="AH9" s="934"/>
      <c r="AI9" s="934"/>
      <c r="AJ9" s="934"/>
      <c r="AK9" s="934"/>
      <c r="AL9" s="934"/>
      <c r="AN9" s="922"/>
      <c r="AO9" s="923"/>
      <c r="AP9" s="923"/>
      <c r="AQ9" s="923"/>
      <c r="AR9" s="923"/>
      <c r="AS9" s="923"/>
      <c r="AT9" s="923"/>
      <c r="AU9" s="923"/>
      <c r="AV9" s="923"/>
      <c r="AW9" s="924"/>
    </row>
    <row r="10" spans="1:49" s="14" customFormat="1" ht="18" customHeight="1" x14ac:dyDescent="0.2">
      <c r="A10" s="980" t="s">
        <v>272</v>
      </c>
      <c r="B10" s="980"/>
      <c r="C10" s="980"/>
      <c r="D10" s="980"/>
      <c r="E10" s="980"/>
      <c r="F10" s="980"/>
      <c r="G10" s="980"/>
      <c r="H10" s="979" t="s">
        <v>268</v>
      </c>
      <c r="I10" s="979"/>
      <c r="J10" s="979"/>
      <c r="K10" s="934"/>
      <c r="L10" s="934"/>
      <c r="M10" s="934"/>
      <c r="N10" s="934"/>
      <c r="O10" s="934"/>
      <c r="P10" s="934"/>
      <c r="Q10" s="934"/>
      <c r="R10" s="934"/>
      <c r="S10" s="934"/>
      <c r="T10" s="934"/>
      <c r="U10" s="934"/>
      <c r="V10" s="934"/>
      <c r="W10" s="934"/>
      <c r="X10" s="934"/>
      <c r="Y10" s="934"/>
      <c r="Z10" s="934"/>
      <c r="AA10" s="942"/>
      <c r="AB10" s="943"/>
      <c r="AC10" s="943"/>
      <c r="AD10" s="944"/>
      <c r="AE10" s="934"/>
      <c r="AF10" s="934"/>
      <c r="AG10" s="934"/>
      <c r="AH10" s="934"/>
      <c r="AI10" s="934"/>
      <c r="AJ10" s="934"/>
      <c r="AK10" s="934"/>
      <c r="AL10" s="934"/>
      <c r="AN10" s="922"/>
      <c r="AO10" s="923"/>
      <c r="AP10" s="923"/>
      <c r="AQ10" s="923"/>
      <c r="AR10" s="923"/>
      <c r="AS10" s="923"/>
      <c r="AT10" s="923"/>
      <c r="AU10" s="923"/>
      <c r="AV10" s="923"/>
      <c r="AW10" s="924"/>
    </row>
    <row r="11" spans="1:49" s="14" customFormat="1" ht="18" customHeight="1" x14ac:dyDescent="0.2">
      <c r="A11" s="980"/>
      <c r="B11" s="980"/>
      <c r="C11" s="980"/>
      <c r="D11" s="980"/>
      <c r="E11" s="980"/>
      <c r="F11" s="980"/>
      <c r="G11" s="980"/>
      <c r="H11" s="976" t="s">
        <v>269</v>
      </c>
      <c r="I11" s="977"/>
      <c r="J11" s="978"/>
      <c r="K11" s="934"/>
      <c r="L11" s="934"/>
      <c r="M11" s="934"/>
      <c r="N11" s="934"/>
      <c r="O11" s="934"/>
      <c r="P11" s="934"/>
      <c r="Q11" s="934"/>
      <c r="R11" s="934"/>
      <c r="S11" s="934"/>
      <c r="T11" s="934"/>
      <c r="U11" s="934"/>
      <c r="V11" s="934"/>
      <c r="W11" s="934"/>
      <c r="X11" s="934"/>
      <c r="Y11" s="934"/>
      <c r="Z11" s="934"/>
      <c r="AA11" s="942"/>
      <c r="AB11" s="943"/>
      <c r="AC11" s="943"/>
      <c r="AD11" s="944"/>
      <c r="AE11" s="934"/>
      <c r="AF11" s="934"/>
      <c r="AG11" s="934"/>
      <c r="AH11" s="934"/>
      <c r="AI11" s="934"/>
      <c r="AJ11" s="934"/>
      <c r="AK11" s="934"/>
      <c r="AL11" s="934"/>
      <c r="AN11" s="922"/>
      <c r="AO11" s="923"/>
      <c r="AP11" s="923"/>
      <c r="AQ11" s="923"/>
      <c r="AR11" s="923"/>
      <c r="AS11" s="923"/>
      <c r="AT11" s="923"/>
      <c r="AU11" s="923"/>
      <c r="AV11" s="923"/>
      <c r="AW11" s="924"/>
    </row>
    <row r="12" spans="1:49" s="14" customFormat="1" ht="18" customHeight="1" x14ac:dyDescent="0.2">
      <c r="A12" s="980" t="s">
        <v>273</v>
      </c>
      <c r="B12" s="980"/>
      <c r="C12" s="980"/>
      <c r="D12" s="980"/>
      <c r="E12" s="980"/>
      <c r="F12" s="980"/>
      <c r="G12" s="980"/>
      <c r="H12" s="979" t="s">
        <v>268</v>
      </c>
      <c r="I12" s="979"/>
      <c r="J12" s="979"/>
      <c r="K12" s="934"/>
      <c r="L12" s="934"/>
      <c r="M12" s="934"/>
      <c r="N12" s="934"/>
      <c r="O12" s="934"/>
      <c r="P12" s="934"/>
      <c r="Q12" s="934"/>
      <c r="R12" s="934"/>
      <c r="S12" s="934"/>
      <c r="T12" s="934"/>
      <c r="U12" s="934"/>
      <c r="V12" s="934"/>
      <c r="W12" s="934"/>
      <c r="X12" s="934"/>
      <c r="Y12" s="934"/>
      <c r="Z12" s="934"/>
      <c r="AA12" s="942"/>
      <c r="AB12" s="943"/>
      <c r="AC12" s="943"/>
      <c r="AD12" s="944"/>
      <c r="AE12" s="934"/>
      <c r="AF12" s="934"/>
      <c r="AG12" s="934"/>
      <c r="AH12" s="934"/>
      <c r="AI12" s="934"/>
      <c r="AJ12" s="934"/>
      <c r="AK12" s="934"/>
      <c r="AL12" s="934"/>
      <c r="AN12" s="922"/>
      <c r="AO12" s="923"/>
      <c r="AP12" s="923"/>
      <c r="AQ12" s="923"/>
      <c r="AR12" s="923"/>
      <c r="AS12" s="923"/>
      <c r="AT12" s="923"/>
      <c r="AU12" s="923"/>
      <c r="AV12" s="923"/>
      <c r="AW12" s="924"/>
    </row>
    <row r="13" spans="1:49" s="14" customFormat="1" ht="18" customHeight="1" x14ac:dyDescent="0.2">
      <c r="A13" s="980"/>
      <c r="B13" s="980"/>
      <c r="C13" s="980"/>
      <c r="D13" s="980"/>
      <c r="E13" s="980"/>
      <c r="F13" s="980"/>
      <c r="G13" s="980"/>
      <c r="H13" s="976" t="s">
        <v>269</v>
      </c>
      <c r="I13" s="977"/>
      <c r="J13" s="978"/>
      <c r="K13" s="934"/>
      <c r="L13" s="934"/>
      <c r="M13" s="934"/>
      <c r="N13" s="934"/>
      <c r="O13" s="934"/>
      <c r="P13" s="934"/>
      <c r="Q13" s="934"/>
      <c r="R13" s="934"/>
      <c r="S13" s="934"/>
      <c r="T13" s="934"/>
      <c r="U13" s="934"/>
      <c r="V13" s="934"/>
      <c r="W13" s="934"/>
      <c r="X13" s="934"/>
      <c r="Y13" s="934"/>
      <c r="Z13" s="934"/>
      <c r="AA13" s="942"/>
      <c r="AB13" s="943"/>
      <c r="AC13" s="943"/>
      <c r="AD13" s="944"/>
      <c r="AE13" s="934"/>
      <c r="AF13" s="934"/>
      <c r="AG13" s="934"/>
      <c r="AH13" s="934"/>
      <c r="AI13" s="934"/>
      <c r="AJ13" s="934"/>
      <c r="AK13" s="934"/>
      <c r="AL13" s="934"/>
      <c r="AN13" s="922"/>
      <c r="AO13" s="923"/>
      <c r="AP13" s="923"/>
      <c r="AQ13" s="923"/>
      <c r="AR13" s="923"/>
      <c r="AS13" s="923"/>
      <c r="AT13" s="923"/>
      <c r="AU13" s="923"/>
      <c r="AV13" s="923"/>
      <c r="AW13" s="924"/>
    </row>
    <row r="14" spans="1:49" s="14" customFormat="1" ht="18" customHeight="1" x14ac:dyDescent="0.2">
      <c r="A14" s="980" t="s">
        <v>274</v>
      </c>
      <c r="B14" s="980"/>
      <c r="C14" s="980"/>
      <c r="D14" s="980"/>
      <c r="E14" s="980"/>
      <c r="F14" s="980"/>
      <c r="G14" s="980"/>
      <c r="H14" s="979" t="s">
        <v>268</v>
      </c>
      <c r="I14" s="979"/>
      <c r="J14" s="979"/>
      <c r="K14" s="934"/>
      <c r="L14" s="934"/>
      <c r="M14" s="934"/>
      <c r="N14" s="934"/>
      <c r="O14" s="934"/>
      <c r="P14" s="934"/>
      <c r="Q14" s="934"/>
      <c r="R14" s="934"/>
      <c r="S14" s="934"/>
      <c r="T14" s="934"/>
      <c r="U14" s="934"/>
      <c r="V14" s="934"/>
      <c r="W14" s="934"/>
      <c r="X14" s="934"/>
      <c r="Y14" s="934"/>
      <c r="Z14" s="934"/>
      <c r="AA14" s="942"/>
      <c r="AB14" s="943"/>
      <c r="AC14" s="943"/>
      <c r="AD14" s="944"/>
      <c r="AE14" s="934"/>
      <c r="AF14" s="934"/>
      <c r="AG14" s="934"/>
      <c r="AH14" s="934"/>
      <c r="AI14" s="934"/>
      <c r="AJ14" s="934"/>
      <c r="AK14" s="934"/>
      <c r="AL14" s="934"/>
      <c r="AN14" s="922"/>
      <c r="AO14" s="923"/>
      <c r="AP14" s="923"/>
      <c r="AQ14" s="923"/>
      <c r="AR14" s="923"/>
      <c r="AS14" s="923"/>
      <c r="AT14" s="923"/>
      <c r="AU14" s="923"/>
      <c r="AV14" s="923"/>
      <c r="AW14" s="924"/>
    </row>
    <row r="15" spans="1:49" s="14" customFormat="1" ht="18" customHeight="1" x14ac:dyDescent="0.2">
      <c r="A15" s="980"/>
      <c r="B15" s="980"/>
      <c r="C15" s="980"/>
      <c r="D15" s="980"/>
      <c r="E15" s="980"/>
      <c r="F15" s="980"/>
      <c r="G15" s="980"/>
      <c r="H15" s="976" t="s">
        <v>269</v>
      </c>
      <c r="I15" s="977"/>
      <c r="J15" s="978"/>
      <c r="K15" s="934"/>
      <c r="L15" s="934"/>
      <c r="M15" s="934"/>
      <c r="N15" s="934"/>
      <c r="O15" s="934"/>
      <c r="P15" s="934"/>
      <c r="Q15" s="934"/>
      <c r="R15" s="934"/>
      <c r="S15" s="934"/>
      <c r="T15" s="934"/>
      <c r="U15" s="934"/>
      <c r="V15" s="934"/>
      <c r="W15" s="934"/>
      <c r="X15" s="934"/>
      <c r="Y15" s="934"/>
      <c r="Z15" s="934"/>
      <c r="AA15" s="942"/>
      <c r="AB15" s="943"/>
      <c r="AC15" s="943"/>
      <c r="AD15" s="944"/>
      <c r="AE15" s="934"/>
      <c r="AF15" s="934"/>
      <c r="AG15" s="934"/>
      <c r="AH15" s="934"/>
      <c r="AI15" s="934"/>
      <c r="AJ15" s="934"/>
      <c r="AK15" s="934"/>
      <c r="AL15" s="934"/>
      <c r="AN15" s="922"/>
      <c r="AO15" s="923"/>
      <c r="AP15" s="923"/>
      <c r="AQ15" s="923"/>
      <c r="AR15" s="923"/>
      <c r="AS15" s="923"/>
      <c r="AT15" s="923"/>
      <c r="AU15" s="923"/>
      <c r="AV15" s="923"/>
      <c r="AW15" s="924"/>
    </row>
    <row r="16" spans="1:49" s="14" customFormat="1" ht="18" customHeight="1" x14ac:dyDescent="0.2">
      <c r="A16" s="980" t="s">
        <v>275</v>
      </c>
      <c r="B16" s="980"/>
      <c r="C16" s="980"/>
      <c r="D16" s="980"/>
      <c r="E16" s="980"/>
      <c r="F16" s="980"/>
      <c r="G16" s="980"/>
      <c r="H16" s="979" t="s">
        <v>268</v>
      </c>
      <c r="I16" s="979"/>
      <c r="J16" s="979"/>
      <c r="K16" s="934"/>
      <c r="L16" s="934"/>
      <c r="M16" s="934"/>
      <c r="N16" s="934"/>
      <c r="O16" s="934"/>
      <c r="P16" s="934"/>
      <c r="Q16" s="934"/>
      <c r="R16" s="934"/>
      <c r="S16" s="934"/>
      <c r="T16" s="934"/>
      <c r="U16" s="934"/>
      <c r="V16" s="934"/>
      <c r="W16" s="934"/>
      <c r="X16" s="934"/>
      <c r="Y16" s="934"/>
      <c r="Z16" s="934"/>
      <c r="AA16" s="942"/>
      <c r="AB16" s="943"/>
      <c r="AC16" s="943"/>
      <c r="AD16" s="944"/>
      <c r="AE16" s="934"/>
      <c r="AF16" s="934"/>
      <c r="AG16" s="934"/>
      <c r="AH16" s="934"/>
      <c r="AI16" s="934"/>
      <c r="AJ16" s="934"/>
      <c r="AK16" s="934"/>
      <c r="AL16" s="934"/>
      <c r="AN16" s="922"/>
      <c r="AO16" s="923"/>
      <c r="AP16" s="923"/>
      <c r="AQ16" s="923"/>
      <c r="AR16" s="923"/>
      <c r="AS16" s="923"/>
      <c r="AT16" s="923"/>
      <c r="AU16" s="923"/>
      <c r="AV16" s="923"/>
      <c r="AW16" s="924"/>
    </row>
    <row r="17" spans="1:49" s="14" customFormat="1" ht="18" customHeight="1" x14ac:dyDescent="0.2">
      <c r="A17" s="980"/>
      <c r="B17" s="980"/>
      <c r="C17" s="980"/>
      <c r="D17" s="980"/>
      <c r="E17" s="980"/>
      <c r="F17" s="980"/>
      <c r="G17" s="980"/>
      <c r="H17" s="976" t="s">
        <v>269</v>
      </c>
      <c r="I17" s="977"/>
      <c r="J17" s="978"/>
      <c r="K17" s="934"/>
      <c r="L17" s="934"/>
      <c r="M17" s="934"/>
      <c r="N17" s="934"/>
      <c r="O17" s="934"/>
      <c r="P17" s="934"/>
      <c r="Q17" s="934"/>
      <c r="R17" s="934"/>
      <c r="S17" s="934"/>
      <c r="T17" s="934"/>
      <c r="U17" s="934"/>
      <c r="V17" s="934"/>
      <c r="W17" s="934"/>
      <c r="X17" s="934"/>
      <c r="Y17" s="934"/>
      <c r="Z17" s="934"/>
      <c r="AA17" s="942"/>
      <c r="AB17" s="943"/>
      <c r="AC17" s="943"/>
      <c r="AD17" s="944"/>
      <c r="AE17" s="934"/>
      <c r="AF17" s="934"/>
      <c r="AG17" s="934"/>
      <c r="AH17" s="934"/>
      <c r="AI17" s="934"/>
      <c r="AJ17" s="934"/>
      <c r="AK17" s="934"/>
      <c r="AL17" s="934"/>
      <c r="AN17" s="922"/>
      <c r="AO17" s="923"/>
      <c r="AP17" s="923"/>
      <c r="AQ17" s="923"/>
      <c r="AR17" s="923"/>
      <c r="AS17" s="923"/>
      <c r="AT17" s="923"/>
      <c r="AU17" s="923"/>
      <c r="AV17" s="923"/>
      <c r="AW17" s="924"/>
    </row>
    <row r="18" spans="1:49" s="14" customFormat="1" ht="18" customHeight="1" x14ac:dyDescent="0.2">
      <c r="A18" s="980" t="s">
        <v>276</v>
      </c>
      <c r="B18" s="980"/>
      <c r="C18" s="980"/>
      <c r="D18" s="980"/>
      <c r="E18" s="980"/>
      <c r="F18" s="980"/>
      <c r="G18" s="980"/>
      <c r="H18" s="979" t="s">
        <v>268</v>
      </c>
      <c r="I18" s="979"/>
      <c r="J18" s="979"/>
      <c r="K18" s="934"/>
      <c r="L18" s="934"/>
      <c r="M18" s="934"/>
      <c r="N18" s="934"/>
      <c r="O18" s="934"/>
      <c r="P18" s="934"/>
      <c r="Q18" s="934"/>
      <c r="R18" s="934"/>
      <c r="S18" s="934"/>
      <c r="T18" s="934"/>
      <c r="U18" s="934"/>
      <c r="V18" s="934"/>
      <c r="W18" s="934"/>
      <c r="X18" s="934"/>
      <c r="Y18" s="934"/>
      <c r="Z18" s="934"/>
      <c r="AA18" s="942"/>
      <c r="AB18" s="943"/>
      <c r="AC18" s="943"/>
      <c r="AD18" s="944"/>
      <c r="AE18" s="934"/>
      <c r="AF18" s="934"/>
      <c r="AG18" s="934"/>
      <c r="AH18" s="934"/>
      <c r="AI18" s="934"/>
      <c r="AJ18" s="934"/>
      <c r="AK18" s="934"/>
      <c r="AL18" s="934"/>
      <c r="AN18" s="922"/>
      <c r="AO18" s="923"/>
      <c r="AP18" s="923"/>
      <c r="AQ18" s="923"/>
      <c r="AR18" s="923"/>
      <c r="AS18" s="923"/>
      <c r="AT18" s="923"/>
      <c r="AU18" s="923"/>
      <c r="AV18" s="923"/>
      <c r="AW18" s="924"/>
    </row>
    <row r="19" spans="1:49" s="14" customFormat="1" ht="18" customHeight="1" thickBot="1" x14ac:dyDescent="0.25">
      <c r="A19" s="981"/>
      <c r="B19" s="981"/>
      <c r="C19" s="981"/>
      <c r="D19" s="981"/>
      <c r="E19" s="981"/>
      <c r="F19" s="981"/>
      <c r="G19" s="981"/>
      <c r="H19" s="992" t="s">
        <v>269</v>
      </c>
      <c r="I19" s="993"/>
      <c r="J19" s="994"/>
      <c r="K19" s="952"/>
      <c r="L19" s="952"/>
      <c r="M19" s="952"/>
      <c r="N19" s="952"/>
      <c r="O19" s="952"/>
      <c r="P19" s="952"/>
      <c r="Q19" s="952"/>
      <c r="R19" s="952"/>
      <c r="S19" s="952"/>
      <c r="T19" s="952"/>
      <c r="U19" s="952"/>
      <c r="V19" s="952"/>
      <c r="W19" s="952"/>
      <c r="X19" s="952"/>
      <c r="Y19" s="952"/>
      <c r="Z19" s="952"/>
      <c r="AA19" s="961"/>
      <c r="AB19" s="962"/>
      <c r="AC19" s="962"/>
      <c r="AD19" s="963"/>
      <c r="AE19" s="952"/>
      <c r="AF19" s="952"/>
      <c r="AG19" s="952"/>
      <c r="AH19" s="952"/>
      <c r="AI19" s="952"/>
      <c r="AJ19" s="952"/>
      <c r="AK19" s="952"/>
      <c r="AL19" s="952"/>
      <c r="AN19" s="922"/>
      <c r="AO19" s="923"/>
      <c r="AP19" s="923"/>
      <c r="AQ19" s="923"/>
      <c r="AR19" s="923"/>
      <c r="AS19" s="923"/>
      <c r="AT19" s="923"/>
      <c r="AU19" s="923"/>
      <c r="AV19" s="923"/>
      <c r="AW19" s="924"/>
    </row>
    <row r="20" spans="1:49" s="14" customFormat="1" ht="18" customHeight="1" x14ac:dyDescent="0.2">
      <c r="A20" s="982" t="s">
        <v>265</v>
      </c>
      <c r="B20" s="983"/>
      <c r="C20" s="983"/>
      <c r="D20" s="983"/>
      <c r="E20" s="983"/>
      <c r="F20" s="983"/>
      <c r="G20" s="983"/>
      <c r="H20" s="979" t="s">
        <v>268</v>
      </c>
      <c r="I20" s="979"/>
      <c r="J20" s="979"/>
      <c r="K20" s="953"/>
      <c r="L20" s="953"/>
      <c r="M20" s="953"/>
      <c r="N20" s="953"/>
      <c r="O20" s="953"/>
      <c r="P20" s="953"/>
      <c r="Q20" s="953"/>
      <c r="R20" s="953"/>
      <c r="S20" s="953"/>
      <c r="T20" s="953"/>
      <c r="U20" s="953"/>
      <c r="V20" s="953"/>
      <c r="W20" s="953"/>
      <c r="X20" s="953"/>
      <c r="Y20" s="953"/>
      <c r="Z20" s="953"/>
      <c r="AA20" s="964"/>
      <c r="AB20" s="965"/>
      <c r="AC20" s="965"/>
      <c r="AD20" s="966"/>
      <c r="AE20" s="953"/>
      <c r="AF20" s="953"/>
      <c r="AG20" s="953"/>
      <c r="AH20" s="953"/>
      <c r="AI20" s="953"/>
      <c r="AJ20" s="953"/>
      <c r="AK20" s="953"/>
      <c r="AL20" s="954"/>
      <c r="AN20" s="922"/>
      <c r="AO20" s="923"/>
      <c r="AP20" s="923"/>
      <c r="AQ20" s="923"/>
      <c r="AR20" s="923"/>
      <c r="AS20" s="923"/>
      <c r="AT20" s="923"/>
      <c r="AU20" s="923"/>
      <c r="AV20" s="923"/>
      <c r="AW20" s="924"/>
    </row>
    <row r="21" spans="1:49" s="14" customFormat="1" ht="18" customHeight="1" thickBot="1" x14ac:dyDescent="0.25">
      <c r="A21" s="984"/>
      <c r="B21" s="985"/>
      <c r="C21" s="985"/>
      <c r="D21" s="985"/>
      <c r="E21" s="985"/>
      <c r="F21" s="985"/>
      <c r="G21" s="985"/>
      <c r="H21" s="986" t="s">
        <v>269</v>
      </c>
      <c r="I21" s="987"/>
      <c r="J21" s="988"/>
      <c r="K21" s="955"/>
      <c r="L21" s="955"/>
      <c r="M21" s="955"/>
      <c r="N21" s="955"/>
      <c r="O21" s="955"/>
      <c r="P21" s="955"/>
      <c r="Q21" s="955"/>
      <c r="R21" s="955"/>
      <c r="S21" s="955"/>
      <c r="T21" s="955"/>
      <c r="U21" s="955"/>
      <c r="V21" s="955"/>
      <c r="W21" s="955"/>
      <c r="X21" s="955"/>
      <c r="Y21" s="955"/>
      <c r="Z21" s="955"/>
      <c r="AA21" s="958"/>
      <c r="AB21" s="959"/>
      <c r="AC21" s="959"/>
      <c r="AD21" s="960"/>
      <c r="AE21" s="955"/>
      <c r="AF21" s="955"/>
      <c r="AG21" s="955"/>
      <c r="AH21" s="955"/>
      <c r="AI21" s="955"/>
      <c r="AJ21" s="955"/>
      <c r="AK21" s="955"/>
      <c r="AL21" s="956"/>
      <c r="AN21" s="925"/>
      <c r="AO21" s="926"/>
      <c r="AP21" s="926"/>
      <c r="AQ21" s="926"/>
      <c r="AR21" s="926"/>
      <c r="AS21" s="926"/>
      <c r="AT21" s="926"/>
      <c r="AU21" s="926"/>
      <c r="AV21" s="926"/>
      <c r="AW21" s="927"/>
    </row>
    <row r="22" spans="1:49" ht="18" customHeight="1" x14ac:dyDescent="0.2">
      <c r="A22" s="970" t="s">
        <v>266</v>
      </c>
      <c r="B22" s="971"/>
      <c r="C22" s="971"/>
      <c r="D22" s="971"/>
      <c r="E22" s="971"/>
      <c r="F22" s="971"/>
      <c r="G22" s="972"/>
      <c r="H22" s="979" t="s">
        <v>268</v>
      </c>
      <c r="I22" s="979"/>
      <c r="J22" s="979"/>
      <c r="K22" s="967"/>
      <c r="L22" s="968"/>
      <c r="M22" s="968"/>
      <c r="N22" s="969"/>
      <c r="O22" s="967"/>
      <c r="P22" s="968"/>
      <c r="Q22" s="968"/>
      <c r="R22" s="969"/>
      <c r="S22" s="967"/>
      <c r="T22" s="968"/>
      <c r="U22" s="968"/>
      <c r="V22" s="969"/>
      <c r="W22" s="967"/>
      <c r="X22" s="968"/>
      <c r="Y22" s="968"/>
      <c r="Z22" s="969"/>
      <c r="AA22" s="967"/>
      <c r="AB22" s="968"/>
      <c r="AC22" s="968"/>
      <c r="AD22" s="969"/>
      <c r="AE22" s="957"/>
      <c r="AF22" s="957"/>
      <c r="AG22" s="957"/>
      <c r="AH22" s="957"/>
      <c r="AI22" s="957"/>
      <c r="AJ22" s="957"/>
      <c r="AK22" s="957"/>
      <c r="AL22" s="957"/>
      <c r="AM22" s="8"/>
      <c r="AN22" s="8"/>
      <c r="AO22" s="8"/>
      <c r="AP22" s="8"/>
      <c r="AQ22" s="8"/>
      <c r="AR22" s="8"/>
      <c r="AS22" s="8"/>
      <c r="AT22" s="8"/>
      <c r="AU22" s="8"/>
      <c r="AV22" s="8"/>
      <c r="AW22" s="8"/>
    </row>
    <row r="23" spans="1:49" ht="18" customHeight="1" x14ac:dyDescent="0.2">
      <c r="A23" s="973"/>
      <c r="B23" s="974"/>
      <c r="C23" s="974"/>
      <c r="D23" s="974"/>
      <c r="E23" s="974"/>
      <c r="F23" s="974"/>
      <c r="G23" s="975"/>
      <c r="H23" s="976" t="s">
        <v>269</v>
      </c>
      <c r="I23" s="977"/>
      <c r="J23" s="978"/>
      <c r="K23" s="942"/>
      <c r="L23" s="943"/>
      <c r="M23" s="943"/>
      <c r="N23" s="944"/>
      <c r="O23" s="942"/>
      <c r="P23" s="943"/>
      <c r="Q23" s="943"/>
      <c r="R23" s="944"/>
      <c r="S23" s="942"/>
      <c r="T23" s="943"/>
      <c r="U23" s="943"/>
      <c r="V23" s="944"/>
      <c r="W23" s="942"/>
      <c r="X23" s="943"/>
      <c r="Y23" s="943"/>
      <c r="Z23" s="944"/>
      <c r="AA23" s="942"/>
      <c r="AB23" s="943"/>
      <c r="AC23" s="943"/>
      <c r="AD23" s="944"/>
      <c r="AE23" s="934"/>
      <c r="AF23" s="934"/>
      <c r="AG23" s="934"/>
      <c r="AH23" s="934"/>
      <c r="AI23" s="934"/>
      <c r="AJ23" s="934"/>
      <c r="AK23" s="934"/>
      <c r="AL23" s="934"/>
      <c r="AM23" s="8"/>
      <c r="AN23" s="8"/>
      <c r="AO23" s="8"/>
      <c r="AP23" s="8"/>
      <c r="AQ23" s="8"/>
      <c r="AR23" s="8"/>
      <c r="AS23" s="8"/>
      <c r="AT23" s="8"/>
      <c r="AU23" s="8"/>
      <c r="AV23" s="8"/>
      <c r="AW23" s="8"/>
    </row>
    <row r="24" spans="1:49" x14ac:dyDescent="0.2">
      <c r="A24"/>
      <c r="B24"/>
      <c r="C24"/>
      <c r="D24"/>
      <c r="E24"/>
      <c r="F24"/>
      <c r="G24"/>
      <c r="H24"/>
      <c r="I24"/>
      <c r="J24"/>
      <c r="K24"/>
      <c r="L24"/>
      <c r="M24"/>
      <c r="N24"/>
      <c r="O24"/>
      <c r="P24"/>
      <c r="Q24"/>
      <c r="R24"/>
      <c r="S24"/>
      <c r="T24"/>
      <c r="U24"/>
      <c r="V24"/>
      <c r="W24"/>
      <c r="X24"/>
      <c r="Y24"/>
      <c r="Z24"/>
      <c r="AA24"/>
      <c r="AB24"/>
      <c r="AC24"/>
      <c r="AD24"/>
      <c r="AE24" s="8"/>
      <c r="AF24" s="8"/>
      <c r="AG24" s="8"/>
      <c r="AH24" s="8"/>
      <c r="AI24" s="8"/>
      <c r="AJ24" s="8"/>
      <c r="AK24" s="8"/>
      <c r="AL24" s="8"/>
      <c r="AM24" s="8"/>
      <c r="AN24" s="8"/>
      <c r="AO24" s="8"/>
      <c r="AP24" s="8"/>
      <c r="AQ24" s="8"/>
      <c r="AR24" s="8"/>
      <c r="AS24" s="8"/>
      <c r="AT24" s="8"/>
      <c r="AU24" s="8"/>
      <c r="AV24" s="8"/>
      <c r="AW24" s="8"/>
    </row>
    <row r="25" spans="1:49" s="14" customFormat="1" ht="43.5" customHeight="1" x14ac:dyDescent="0.2">
      <c r="A25" s="948" t="s">
        <v>277</v>
      </c>
      <c r="B25" s="949"/>
      <c r="C25" s="949"/>
      <c r="D25" s="949"/>
      <c r="E25" s="949"/>
      <c r="F25" s="949"/>
      <c r="G25" s="950"/>
      <c r="H25" s="1002"/>
      <c r="I25" s="1003"/>
      <c r="J25" s="1003"/>
      <c r="K25" s="1003"/>
      <c r="L25" s="1003" t="s">
        <v>278</v>
      </c>
      <c r="M25" s="1004"/>
      <c r="N25" s="999" t="s">
        <v>279</v>
      </c>
      <c r="O25" s="1000"/>
      <c r="P25" s="1000"/>
      <c r="Q25" s="1000"/>
      <c r="R25" s="1000"/>
      <c r="S25" s="1000"/>
      <c r="T25" s="1000"/>
      <c r="U25" s="1000"/>
      <c r="V25" s="1000"/>
      <c r="W25" s="1001"/>
      <c r="X25" s="1002"/>
      <c r="Y25" s="1003"/>
      <c r="Z25" s="1003"/>
      <c r="AA25" s="1003"/>
      <c r="AB25" s="1003" t="s">
        <v>278</v>
      </c>
      <c r="AC25" s="1004"/>
    </row>
    <row r="26" spans="1:49" ht="30" customHeight="1" x14ac:dyDescent="0.2">
      <c r="A26" s="998" t="s">
        <v>280</v>
      </c>
      <c r="B26" s="998"/>
      <c r="C26" s="998"/>
      <c r="D26" s="998"/>
      <c r="E26" s="998"/>
      <c r="F26" s="998"/>
      <c r="G26" s="998"/>
      <c r="H26" s="998"/>
      <c r="I26" s="998"/>
      <c r="J26" s="998"/>
      <c r="K26" s="998"/>
      <c r="L26" s="998"/>
      <c r="M26" s="998"/>
      <c r="N26" s="998"/>
      <c r="O26" s="998"/>
      <c r="P26" s="998"/>
      <c r="Q26" s="998"/>
      <c r="R26" s="998"/>
      <c r="S26" s="998"/>
      <c r="T26" s="998"/>
      <c r="U26" s="998"/>
      <c r="V26" s="998"/>
      <c r="W26" s="998"/>
      <c r="X26" s="998"/>
      <c r="Y26" s="998"/>
      <c r="Z26" s="998"/>
      <c r="AA26" s="998"/>
      <c r="AB26" s="998"/>
      <c r="AC26" s="998"/>
      <c r="AD26" s="998"/>
      <c r="AE26" s="998"/>
      <c r="AF26" s="998"/>
      <c r="AG26" s="998"/>
      <c r="AH26" s="998"/>
      <c r="AI26" s="998"/>
      <c r="AJ26" s="998"/>
      <c r="AK26" s="998"/>
      <c r="AL26" s="998"/>
      <c r="AM26" s="998"/>
      <c r="AN26" s="998"/>
      <c r="AO26" s="998"/>
      <c r="AP26" s="998"/>
      <c r="AQ26" s="998"/>
      <c r="AR26" s="998"/>
      <c r="AS26" s="998"/>
      <c r="AT26" s="998"/>
      <c r="AU26" s="998"/>
      <c r="AV26" s="998"/>
      <c r="AW26" s="998"/>
    </row>
    <row r="27" spans="1:49" ht="30" customHeight="1" x14ac:dyDescent="0.2">
      <c r="A27" s="998" t="s">
        <v>280</v>
      </c>
      <c r="B27" s="998"/>
      <c r="C27" s="998"/>
      <c r="D27" s="998"/>
      <c r="E27" s="998"/>
      <c r="F27" s="998"/>
      <c r="G27" s="998"/>
      <c r="H27" s="998"/>
      <c r="I27" s="998"/>
      <c r="J27" s="998"/>
      <c r="K27" s="998"/>
      <c r="L27" s="998"/>
      <c r="M27" s="998"/>
      <c r="N27" s="998"/>
      <c r="O27" s="998"/>
      <c r="P27" s="998"/>
      <c r="Q27" s="998"/>
      <c r="R27" s="998"/>
      <c r="S27" s="998"/>
      <c r="T27" s="998"/>
      <c r="U27" s="998"/>
      <c r="V27" s="998"/>
      <c r="W27" s="998"/>
      <c r="X27" s="998"/>
      <c r="Y27" s="998"/>
      <c r="Z27" s="998"/>
      <c r="AA27" s="998"/>
      <c r="AB27" s="998"/>
      <c r="AC27" s="998"/>
      <c r="AD27" s="998"/>
      <c r="AE27" s="998"/>
      <c r="AF27" s="998"/>
      <c r="AG27" s="998"/>
      <c r="AH27" s="998"/>
      <c r="AI27" s="998"/>
      <c r="AJ27" s="998"/>
      <c r="AK27" s="998"/>
      <c r="AL27" s="998"/>
      <c r="AM27" s="998"/>
      <c r="AN27" s="998"/>
      <c r="AO27" s="998"/>
      <c r="AP27" s="998"/>
      <c r="AQ27" s="998"/>
      <c r="AR27" s="998"/>
      <c r="AS27" s="998"/>
      <c r="AT27" s="998"/>
      <c r="AU27" s="998"/>
      <c r="AV27" s="998"/>
      <c r="AW27" s="998"/>
    </row>
  </sheetData>
  <mergeCells count="189">
    <mergeCell ref="A10:G11"/>
    <mergeCell ref="A12:G13"/>
    <mergeCell ref="A14:G15"/>
    <mergeCell ref="H20:J20"/>
    <mergeCell ref="H16:J16"/>
    <mergeCell ref="K12:N12"/>
    <mergeCell ref="O12:R12"/>
    <mergeCell ref="O16:R16"/>
    <mergeCell ref="A27:AW27"/>
    <mergeCell ref="N25:W25"/>
    <mergeCell ref="X25:AA25"/>
    <mergeCell ref="AB25:AC25"/>
    <mergeCell ref="A26:AW26"/>
    <mergeCell ref="H13:J13"/>
    <mergeCell ref="H14:J14"/>
    <mergeCell ref="H15:J15"/>
    <mergeCell ref="K15:N15"/>
    <mergeCell ref="K14:N14"/>
    <mergeCell ref="S15:V15"/>
    <mergeCell ref="L25:M25"/>
    <mergeCell ref="H25:K25"/>
    <mergeCell ref="K18:N18"/>
    <mergeCell ref="S14:V14"/>
    <mergeCell ref="S11:V11"/>
    <mergeCell ref="H10:J10"/>
    <mergeCell ref="H19:J19"/>
    <mergeCell ref="H11:J11"/>
    <mergeCell ref="H12:J12"/>
    <mergeCell ref="H5:J5"/>
    <mergeCell ref="H6:J6"/>
    <mergeCell ref="H7:J7"/>
    <mergeCell ref="H8:J8"/>
    <mergeCell ref="O15:R15"/>
    <mergeCell ref="K13:N13"/>
    <mergeCell ref="O13:R13"/>
    <mergeCell ref="O14:R14"/>
    <mergeCell ref="O10:R10"/>
    <mergeCell ref="S6:V6"/>
    <mergeCell ref="A4:G5"/>
    <mergeCell ref="A6:G7"/>
    <mergeCell ref="H4:J4"/>
    <mergeCell ref="A8:G9"/>
    <mergeCell ref="O3:R3"/>
    <mergeCell ref="S3:V3"/>
    <mergeCell ref="O9:R9"/>
    <mergeCell ref="S9:V9"/>
    <mergeCell ref="O8:R8"/>
    <mergeCell ref="S8:V8"/>
    <mergeCell ref="H9:J9"/>
    <mergeCell ref="S10:V10"/>
    <mergeCell ref="K11:N11"/>
    <mergeCell ref="O11:R11"/>
    <mergeCell ref="O18:R18"/>
    <mergeCell ref="S18:V18"/>
    <mergeCell ref="O17:R17"/>
    <mergeCell ref="S17:V17"/>
    <mergeCell ref="K16:N16"/>
    <mergeCell ref="S13:V13"/>
    <mergeCell ref="W12:Z12"/>
    <mergeCell ref="A16:G17"/>
    <mergeCell ref="A18:G19"/>
    <mergeCell ref="A20:G21"/>
    <mergeCell ref="K21:N21"/>
    <mergeCell ref="K19:N19"/>
    <mergeCell ref="K17:N17"/>
    <mergeCell ref="H21:J21"/>
    <mergeCell ref="H17:J17"/>
    <mergeCell ref="H18:J18"/>
    <mergeCell ref="S16:V16"/>
    <mergeCell ref="O21:R21"/>
    <mergeCell ref="S21:V21"/>
    <mergeCell ref="K20:N20"/>
    <mergeCell ref="O20:R20"/>
    <mergeCell ref="S20:V20"/>
    <mergeCell ref="O19:R19"/>
    <mergeCell ref="S19:V19"/>
    <mergeCell ref="S12:V12"/>
    <mergeCell ref="W13:Z13"/>
    <mergeCell ref="A22:G23"/>
    <mergeCell ref="H23:J23"/>
    <mergeCell ref="K22:N22"/>
    <mergeCell ref="K23:N23"/>
    <mergeCell ref="O22:R22"/>
    <mergeCell ref="S22:V22"/>
    <mergeCell ref="H22:J22"/>
    <mergeCell ref="O23:R23"/>
    <mergeCell ref="S23:V23"/>
    <mergeCell ref="W22:Z22"/>
    <mergeCell ref="W14:Z14"/>
    <mergeCell ref="W15:Z15"/>
    <mergeCell ref="W20:Z20"/>
    <mergeCell ref="W21:Z21"/>
    <mergeCell ref="W16:Z16"/>
    <mergeCell ref="W17:Z17"/>
    <mergeCell ref="W18:Z18"/>
    <mergeCell ref="W19:Z19"/>
    <mergeCell ref="AE22:AH22"/>
    <mergeCell ref="AA19:AD19"/>
    <mergeCell ref="AA20:AD20"/>
    <mergeCell ref="AE15:AH15"/>
    <mergeCell ref="AE16:AH16"/>
    <mergeCell ref="AE17:AH17"/>
    <mergeCell ref="AE18:AH18"/>
    <mergeCell ref="AA17:AD17"/>
    <mergeCell ref="AA16:AD16"/>
    <mergeCell ref="AA22:AD22"/>
    <mergeCell ref="AE23:AH23"/>
    <mergeCell ref="AA21:AD21"/>
    <mergeCell ref="K5:N5"/>
    <mergeCell ref="K6:N6"/>
    <mergeCell ref="K7:N7"/>
    <mergeCell ref="K8:N8"/>
    <mergeCell ref="K9:N9"/>
    <mergeCell ref="K10:N10"/>
    <mergeCell ref="AE8:AH8"/>
    <mergeCell ref="AE9:AH9"/>
    <mergeCell ref="AA9:AD9"/>
    <mergeCell ref="AA11:AD11"/>
    <mergeCell ref="W9:Z9"/>
    <mergeCell ref="W10:Z10"/>
    <mergeCell ref="W11:Z11"/>
    <mergeCell ref="AE10:AH10"/>
    <mergeCell ref="AE11:AH11"/>
    <mergeCell ref="AE12:AH12"/>
    <mergeCell ref="AE13:AH13"/>
    <mergeCell ref="AE14:AH14"/>
    <mergeCell ref="AA10:AD10"/>
    <mergeCell ref="AA12:AD12"/>
    <mergeCell ref="AA13:AD13"/>
    <mergeCell ref="AA14:AD14"/>
    <mergeCell ref="A25:G25"/>
    <mergeCell ref="K2:AD2"/>
    <mergeCell ref="AI2:AL3"/>
    <mergeCell ref="AI4:AL4"/>
    <mergeCell ref="AI5:AL5"/>
    <mergeCell ref="AE2:AH3"/>
    <mergeCell ref="AE4:AH4"/>
    <mergeCell ref="AE5:AH5"/>
    <mergeCell ref="W23:Z23"/>
    <mergeCell ref="AA23:AD23"/>
    <mergeCell ref="AA15:AD15"/>
    <mergeCell ref="AI10:AL10"/>
    <mergeCell ref="AI19:AL19"/>
    <mergeCell ref="AI20:AL20"/>
    <mergeCell ref="AI21:AL21"/>
    <mergeCell ref="AI22:AL22"/>
    <mergeCell ref="AI15:AL15"/>
    <mergeCell ref="AE19:AH19"/>
    <mergeCell ref="AE20:AH20"/>
    <mergeCell ref="AE21:AH21"/>
    <mergeCell ref="AI23:AL23"/>
    <mergeCell ref="AA18:AD18"/>
    <mergeCell ref="W8:Z8"/>
    <mergeCell ref="AA6:AD6"/>
    <mergeCell ref="AE6:AH6"/>
    <mergeCell ref="AE7:AH7"/>
    <mergeCell ref="AI9:AL9"/>
    <mergeCell ref="AI8:AL8"/>
    <mergeCell ref="A2:J3"/>
    <mergeCell ref="O7:R7"/>
    <mergeCell ref="S7:V7"/>
    <mergeCell ref="K3:N3"/>
    <mergeCell ref="K4:N4"/>
    <mergeCell ref="AA7:AD7"/>
    <mergeCell ref="AA8:AD8"/>
    <mergeCell ref="W6:Z6"/>
    <mergeCell ref="W7:Z7"/>
    <mergeCell ref="W3:Z3"/>
    <mergeCell ref="AA3:AD3"/>
    <mergeCell ref="AA4:AD4"/>
    <mergeCell ref="AA5:AD5"/>
    <mergeCell ref="W4:Z4"/>
    <mergeCell ref="W5:Z5"/>
    <mergeCell ref="O4:R4"/>
    <mergeCell ref="S4:V4"/>
    <mergeCell ref="O5:R5"/>
    <mergeCell ref="S5:V5"/>
    <mergeCell ref="O6:R6"/>
    <mergeCell ref="AN4:AW21"/>
    <mergeCell ref="AN2:AW3"/>
    <mergeCell ref="AI7:AL7"/>
    <mergeCell ref="AI6:AL6"/>
    <mergeCell ref="AI16:AL16"/>
    <mergeCell ref="AI17:AL17"/>
    <mergeCell ref="AI18:AL18"/>
    <mergeCell ref="AI11:AL11"/>
    <mergeCell ref="AI12:AL12"/>
    <mergeCell ref="AI13:AL13"/>
    <mergeCell ref="AI14:AL14"/>
  </mergeCells>
  <phoneticPr fontId="5"/>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18</vt:i4>
      </vt:variant>
    </vt:vector>
  </HeadingPairs>
  <TitlesOfParts>
    <vt:vector size="30" baseType="lpstr">
      <vt:lpstr>表紙</vt:lpstr>
      <vt:lpstr>添付書類等</vt:lpstr>
      <vt:lpstr>1-1勤務表</vt:lpstr>
      <vt:lpstr>1-2シフト記号表（勤務時間帯）</vt:lpstr>
      <vt:lpstr>【記載例】勤務表</vt:lpstr>
      <vt:lpstr>【記載例】シフト記号表（勤務時間帯）</vt:lpstr>
      <vt:lpstr>記入方法</vt:lpstr>
      <vt:lpstr>プルダウン・リスト</vt:lpstr>
      <vt:lpstr>２苦情・事故</vt:lpstr>
      <vt:lpstr>３運営状況</vt:lpstr>
      <vt:lpstr>4基準自己点検表</vt:lpstr>
      <vt:lpstr>5加算自己点検表（通所介護）</vt:lpstr>
      <vt:lpstr>'1-2シフト記号表（勤務時間帯）'!【記載例】シフト記号</vt:lpstr>
      <vt:lpstr>【記載例】シフト記号</vt:lpstr>
      <vt:lpstr>【記載例】勤務表!Print_Area</vt:lpstr>
      <vt:lpstr>'1-1勤務表'!Print_Area</vt:lpstr>
      <vt:lpstr>'２苦情・事故'!Print_Area</vt:lpstr>
      <vt:lpstr>'4基準自己点検表'!Print_Area</vt:lpstr>
      <vt:lpstr>'5加算自己点検表（通所介護）'!Print_Area</vt:lpstr>
      <vt:lpstr>記入方法!Print_Area</vt:lpstr>
      <vt:lpstr>'1-1勤務表'!Print_Titles</vt:lpstr>
      <vt:lpstr>'4基準自己点検表'!Print_Titles</vt:lpstr>
      <vt:lpstr>'5加算自己点検表（通所介護）'!Print_Titles</vt:lpstr>
      <vt:lpstr>シフト記号表</vt:lpstr>
      <vt:lpstr>介護職員</vt:lpstr>
      <vt:lpstr>看護職員</vt:lpstr>
      <vt:lpstr>管理者</vt:lpstr>
      <vt:lpstr>機能訓練指導員</vt:lpstr>
      <vt:lpstr>職種</vt:lpstr>
      <vt:lpstr>生活相談員</vt:lpstr>
    </vt:vector>
  </TitlesOfParts>
  <Manager/>
  <Company>福井県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mcs</dc:creator>
  <cp:keywords/>
  <dc:description/>
  <cp:lastModifiedBy>丹後 修一</cp:lastModifiedBy>
  <cp:revision/>
  <cp:lastPrinted>2025-04-16T01:02:46Z</cp:lastPrinted>
  <dcterms:created xsi:type="dcterms:W3CDTF">2006-05-08T10:56:33Z</dcterms:created>
  <dcterms:modified xsi:type="dcterms:W3CDTF">2025-04-16T01:02:57Z</dcterms:modified>
  <cp:category/>
  <cp:contentStatus/>
</cp:coreProperties>
</file>