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3"/>
  </bookViews>
  <sheets>
    <sheet name="２-１" sheetId="1" r:id="rId1"/>
    <sheet name="２-２" sheetId="2" r:id="rId2"/>
    <sheet name="人口千対率－１" sheetId="3" r:id="rId3"/>
    <sheet name="人口千対率－２" sheetId="4" r:id="rId4"/>
  </sheets>
  <definedNames>
    <definedName name="_xlnm.Print_Area" localSheetId="0">'２-１'!$A$1:$N$55</definedName>
    <definedName name="_xlnm.Print_Area" localSheetId="1">'２-２'!$A$1:$O$55</definedName>
    <definedName name="_xlnm.Print_Area" localSheetId="2">'人口千対率－１'!$A$1:$L$41</definedName>
  </definedNames>
  <calcPr fullCalcOnLoad="1"/>
</workbook>
</file>

<file path=xl/sharedStrings.xml><?xml version="1.0" encoding="utf-8"?>
<sst xmlns="http://schemas.openxmlformats.org/spreadsheetml/2006/main" count="264" uniqueCount="96">
  <si>
    <t>市町村</t>
  </si>
  <si>
    <t>人口</t>
  </si>
  <si>
    <t>出生数</t>
  </si>
  <si>
    <t>総数</t>
  </si>
  <si>
    <t>男</t>
  </si>
  <si>
    <t>女</t>
  </si>
  <si>
    <t>死亡数</t>
  </si>
  <si>
    <t>自然増加数</t>
  </si>
  <si>
    <t>低体重児数</t>
  </si>
  <si>
    <t>乳児死亡</t>
  </si>
  <si>
    <t>新生児死亡</t>
  </si>
  <si>
    <t>周産期死亡数</t>
  </si>
  <si>
    <t>死産数</t>
  </si>
  <si>
    <t>離婚</t>
  </si>
  <si>
    <t>婚姻</t>
  </si>
  <si>
    <t>自然</t>
  </si>
  <si>
    <t>人工</t>
  </si>
  <si>
    <t>満２２週以後の死産</t>
  </si>
  <si>
    <t>早期新生児死亡　　　　（生後１週未満）</t>
  </si>
  <si>
    <t>　（３－２）</t>
  </si>
  <si>
    <t>満２２週
以後の死産</t>
  </si>
  <si>
    <t>出産千対
(注１）</t>
  </si>
  <si>
    <t>　　人口動態総覧（市町村別）</t>
  </si>
  <si>
    <t>市町村</t>
  </si>
  <si>
    <t>人口</t>
  </si>
  <si>
    <t>出生数</t>
  </si>
  <si>
    <t>死亡数</t>
  </si>
  <si>
    <t>自然増加数</t>
  </si>
  <si>
    <t>低体重児数</t>
  </si>
  <si>
    <t>総数</t>
  </si>
  <si>
    <t>男</t>
  </si>
  <si>
    <t>女</t>
  </si>
  <si>
    <t>市計</t>
  </si>
  <si>
    <t>郡計</t>
  </si>
  <si>
    <t>福井市</t>
  </si>
  <si>
    <t>美山町</t>
  </si>
  <si>
    <t>松岡町</t>
  </si>
  <si>
    <t>永平寺町</t>
  </si>
  <si>
    <t>上志比村</t>
  </si>
  <si>
    <t>計</t>
  </si>
  <si>
    <t>三国町</t>
  </si>
  <si>
    <t>丸岡町</t>
  </si>
  <si>
    <t>春江町</t>
  </si>
  <si>
    <t>坂井町</t>
  </si>
  <si>
    <t>大野市</t>
  </si>
  <si>
    <t>勝山市</t>
  </si>
  <si>
    <t>鯖江市</t>
  </si>
  <si>
    <t>池田町</t>
  </si>
  <si>
    <t>越前町</t>
  </si>
  <si>
    <t>越廼村</t>
  </si>
  <si>
    <t>清水町</t>
  </si>
  <si>
    <t>敦賀市</t>
  </si>
  <si>
    <t>美浜町</t>
  </si>
  <si>
    <t>小浜市</t>
  </si>
  <si>
    <t>名田庄村</t>
  </si>
  <si>
    <t>高浜町</t>
  </si>
  <si>
    <t>大飯町</t>
  </si>
  <si>
    <t>早期新生児死亡　　　　（生後１週未満）</t>
  </si>
  <si>
    <t>自然</t>
  </si>
  <si>
    <t>人工</t>
  </si>
  <si>
    <t>　　第３表　人口動態実数および率</t>
  </si>
  <si>
    <t>　（３－１）</t>
  </si>
  <si>
    <t>乳児死亡数</t>
  </si>
  <si>
    <t>人口千対</t>
  </si>
  <si>
    <t>出生千対</t>
  </si>
  <si>
    <t>実数</t>
  </si>
  <si>
    <t>出産千対(注２）</t>
  </si>
  <si>
    <t>婚姻</t>
  </si>
  <si>
    <t>あわら市</t>
  </si>
  <si>
    <t>　(注１）　出生に妊娠満２２週以後の死産を加えたものである。　　</t>
  </si>
  <si>
    <t xml:space="preserve"> 　　（注２）　出生に死産を加えたものである。</t>
  </si>
  <si>
    <t>越前市</t>
  </si>
  <si>
    <t>若狭町</t>
  </si>
  <si>
    <t>南越前町</t>
  </si>
  <si>
    <t>平成１７年</t>
  </si>
  <si>
    <t>注２：（再掲）の各市町村には合併前後の数値のみが計上されている。</t>
  </si>
  <si>
    <t>（再掲）和泉村</t>
  </si>
  <si>
    <t>(再掲)大野市</t>
  </si>
  <si>
    <t>(再掲)武生市</t>
  </si>
  <si>
    <t>(再掲)越前市</t>
  </si>
  <si>
    <t>(再掲)今立町</t>
  </si>
  <si>
    <t>(再掲)朝日町</t>
  </si>
  <si>
    <t>(再掲)宮崎村</t>
  </si>
  <si>
    <t>(再掲)越前町</t>
  </si>
  <si>
    <t>(再掲)織田町</t>
  </si>
  <si>
    <t>(再掲)三方町</t>
  </si>
  <si>
    <t>(再掲)上中町</t>
  </si>
  <si>
    <t>(再掲)若狭町</t>
  </si>
  <si>
    <t>注１：越前市、大野市、越前町には合併前の各町村の数値を含む</t>
  </si>
  <si>
    <t>注３：市計・郡計・計については合併前後の実態により計上されている。</t>
  </si>
  <si>
    <t>　（２－２）</t>
  </si>
  <si>
    <t>　（２－１）</t>
  </si>
  <si>
    <t>注１：人口は「平成17年国勢調査」（総務省統計局）の都道府県、市部、郡部の日本人人口を計上している。</t>
  </si>
  <si>
    <t>注２：越前市、大野市、越前町には合併前の各町村の数値を含む</t>
  </si>
  <si>
    <t>注３：（再掲）の各市町村には合併前後の数値のみが計上されている。</t>
  </si>
  <si>
    <t>注４：市計・郡計・計については合併前後の実態により計上されている。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</si>
</sst>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#,##0_ "/>
    <numFmt numFmtId="180" formatCode="#,##0_);[Red]\(#,##0\)"/>
    <numFmt numFmtId="181" formatCode="0.0_);[Red]\(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distributed" vertical="center"/>
    </xf>
    <xf numFmtId="176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7" fontId="3" fillId="0" borderId="1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distributed"/>
    </xf>
    <xf numFmtId="0" fontId="3" fillId="0" borderId="9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 vertical="center" wrapText="1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75" zoomScaleNormal="75" workbookViewId="0" topLeftCell="A1">
      <pane xSplit="3" ySplit="7" topLeftCell="D4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3" sqref="A53"/>
    </sheetView>
  </sheetViews>
  <sheetFormatPr defaultColWidth="9.00390625" defaultRowHeight="13.5"/>
  <cols>
    <col min="1" max="1" width="11.00390625" style="2" customWidth="1"/>
    <col min="2" max="2" width="9.75390625" style="2" customWidth="1"/>
    <col min="3" max="8" width="6.00390625" style="2" customWidth="1"/>
    <col min="9" max="9" width="6.25390625" style="2" customWidth="1"/>
    <col min="10" max="11" width="6.375" style="2" customWidth="1"/>
    <col min="12" max="14" width="6.00390625" style="2" customWidth="1"/>
    <col min="15" max="16384" width="9.00390625" style="2" customWidth="1"/>
  </cols>
  <sheetData>
    <row r="1" ht="18.75" customHeight="1">
      <c r="A1" s="1" t="s">
        <v>22</v>
      </c>
    </row>
    <row r="2" ht="17.25" customHeight="1">
      <c r="A2" s="2" t="s">
        <v>91</v>
      </c>
    </row>
    <row r="3" spans="1:14" ht="18" customHeight="1">
      <c r="A3" s="26" t="s">
        <v>23</v>
      </c>
      <c r="B3" s="26" t="s">
        <v>24</v>
      </c>
      <c r="C3" s="26" t="s">
        <v>25</v>
      </c>
      <c r="D3" s="26"/>
      <c r="E3" s="26"/>
      <c r="F3" s="26" t="s">
        <v>26</v>
      </c>
      <c r="G3" s="26"/>
      <c r="H3" s="26"/>
      <c r="I3" s="26" t="s">
        <v>27</v>
      </c>
      <c r="J3" s="26"/>
      <c r="K3" s="26"/>
      <c r="L3" s="26" t="s">
        <v>28</v>
      </c>
      <c r="M3" s="26"/>
      <c r="N3" s="26"/>
    </row>
    <row r="4" spans="1:14" ht="45" customHeight="1">
      <c r="A4" s="26"/>
      <c r="B4" s="26"/>
      <c r="C4" s="9" t="s">
        <v>29</v>
      </c>
      <c r="D4" s="3" t="s">
        <v>30</v>
      </c>
      <c r="E4" s="3" t="s">
        <v>31</v>
      </c>
      <c r="F4" s="9" t="s">
        <v>29</v>
      </c>
      <c r="G4" s="3" t="s">
        <v>30</v>
      </c>
      <c r="H4" s="3" t="s">
        <v>31</v>
      </c>
      <c r="I4" s="9" t="s">
        <v>29</v>
      </c>
      <c r="J4" s="3" t="s">
        <v>30</v>
      </c>
      <c r="K4" s="3" t="s">
        <v>31</v>
      </c>
      <c r="L4" s="9" t="s">
        <v>29</v>
      </c>
      <c r="M4" s="3" t="s">
        <v>30</v>
      </c>
      <c r="N4" s="3" t="s">
        <v>31</v>
      </c>
    </row>
    <row r="5" spans="1:14" ht="16.5" customHeight="1">
      <c r="A5" s="12" t="s">
        <v>74</v>
      </c>
      <c r="B5" s="14">
        <f>+B13+B19+B22+B30+B34+B39</f>
        <v>809301</v>
      </c>
      <c r="C5" s="14">
        <f>D5+E5</f>
        <v>7148</v>
      </c>
      <c r="D5" s="14">
        <f>+D13+D19+D22+D30+D34+D39</f>
        <v>3704</v>
      </c>
      <c r="E5" s="14">
        <f>+E13+E19+E22+E30+E34+E39</f>
        <v>3444</v>
      </c>
      <c r="F5" s="14">
        <f>G5+H5</f>
        <v>7772</v>
      </c>
      <c r="G5" s="14">
        <f>+G13+G19+G22+G30+G34+G39</f>
        <v>4021</v>
      </c>
      <c r="H5" s="14">
        <f>+H13+H19+H22+H30+H34+H39</f>
        <v>3751</v>
      </c>
      <c r="I5" s="14">
        <f>J5+K5</f>
        <v>-624</v>
      </c>
      <c r="J5" s="14">
        <f>+J13+J19+J22+J30+J34+J39</f>
        <v>-317</v>
      </c>
      <c r="K5" s="14">
        <f>+K13+K19+K22+K30+K34+K39</f>
        <v>-307</v>
      </c>
      <c r="L5" s="14">
        <f>M5+N5</f>
        <v>571</v>
      </c>
      <c r="M5" s="14">
        <f>+M13+M19+M22+M30+M34+M39</f>
        <v>248</v>
      </c>
      <c r="N5" s="14">
        <f>+N13+N19+N22+N30+N34+N39</f>
        <v>323</v>
      </c>
    </row>
    <row r="6" spans="1:14" ht="16.5" customHeight="1">
      <c r="A6" s="11" t="s">
        <v>32</v>
      </c>
      <c r="B6" s="14">
        <v>592673</v>
      </c>
      <c r="C6" s="14">
        <f>D6+E6</f>
        <v>5295</v>
      </c>
      <c r="D6" s="14">
        <v>2763</v>
      </c>
      <c r="E6" s="14">
        <v>2532</v>
      </c>
      <c r="F6" s="14">
        <f>G6+H6</f>
        <v>5402</v>
      </c>
      <c r="G6" s="14">
        <v>2792</v>
      </c>
      <c r="H6" s="14">
        <v>2610</v>
      </c>
      <c r="I6" s="14">
        <f>J6+K6</f>
        <v>-107</v>
      </c>
      <c r="J6" s="14">
        <f>+D6-G6</f>
        <v>-29</v>
      </c>
      <c r="K6" s="14">
        <f>+E6-H6</f>
        <v>-78</v>
      </c>
      <c r="L6" s="14">
        <f>M6+N6</f>
        <v>424</v>
      </c>
      <c r="M6" s="14">
        <v>184</v>
      </c>
      <c r="N6" s="14">
        <v>240</v>
      </c>
    </row>
    <row r="7" spans="1:14" ht="16.5" customHeight="1">
      <c r="A7" s="11" t="s">
        <v>33</v>
      </c>
      <c r="B7" s="14">
        <v>216628</v>
      </c>
      <c r="C7" s="14">
        <f>D7+E7</f>
        <v>1853</v>
      </c>
      <c r="D7" s="14">
        <f>+D5-D6</f>
        <v>941</v>
      </c>
      <c r="E7" s="14">
        <f>+E5-E6</f>
        <v>912</v>
      </c>
      <c r="F7" s="14">
        <f>G7+H7</f>
        <v>2370</v>
      </c>
      <c r="G7" s="14">
        <f>+G5-G6</f>
        <v>1229</v>
      </c>
      <c r="H7" s="14">
        <f>+H5-H6</f>
        <v>1141</v>
      </c>
      <c r="I7" s="14">
        <f>J7+K7</f>
        <v>-517</v>
      </c>
      <c r="J7" s="14">
        <f>+J5-J6</f>
        <v>-288</v>
      </c>
      <c r="K7" s="14">
        <f>+K5-K6</f>
        <v>-229</v>
      </c>
      <c r="L7" s="14">
        <f>M7+N7</f>
        <v>147</v>
      </c>
      <c r="M7" s="14">
        <f>+M5-M6</f>
        <v>64</v>
      </c>
      <c r="N7" s="14">
        <f>+N5-N6</f>
        <v>83</v>
      </c>
    </row>
    <row r="8" spans="1:14" ht="16.5" customHeight="1">
      <c r="A8" s="5" t="s">
        <v>34</v>
      </c>
      <c r="B8" s="15">
        <v>247968</v>
      </c>
      <c r="C8" s="14">
        <f aca="true" t="shared" si="0" ref="C8:C39">D8+E8</f>
        <v>2380</v>
      </c>
      <c r="D8" s="15">
        <v>1245</v>
      </c>
      <c r="E8" s="15">
        <v>1135</v>
      </c>
      <c r="F8" s="14">
        <f aca="true" t="shared" si="1" ref="F8:F39">G8+H8</f>
        <v>2176</v>
      </c>
      <c r="G8" s="15">
        <v>1137</v>
      </c>
      <c r="H8" s="15">
        <v>1039</v>
      </c>
      <c r="I8" s="14">
        <f aca="true" t="shared" si="2" ref="I8:I39">J8+K8</f>
        <v>204</v>
      </c>
      <c r="J8" s="15">
        <f aca="true" t="shared" si="3" ref="J8:K12">D8-G8</f>
        <v>108</v>
      </c>
      <c r="K8" s="15">
        <f t="shared" si="3"/>
        <v>96</v>
      </c>
      <c r="L8" s="14">
        <f aca="true" t="shared" si="4" ref="L8:L39">M8+N8</f>
        <v>203</v>
      </c>
      <c r="M8" s="15">
        <v>86</v>
      </c>
      <c r="N8" s="15">
        <v>117</v>
      </c>
    </row>
    <row r="9" spans="1:14" ht="16.5" customHeight="1">
      <c r="A9" s="5" t="s">
        <v>35</v>
      </c>
      <c r="B9" s="15">
        <v>4903</v>
      </c>
      <c r="C9" s="14">
        <f t="shared" si="0"/>
        <v>15</v>
      </c>
      <c r="D9" s="15">
        <v>3</v>
      </c>
      <c r="E9" s="15">
        <v>12</v>
      </c>
      <c r="F9" s="14">
        <f t="shared" si="1"/>
        <v>60</v>
      </c>
      <c r="G9" s="15">
        <v>30</v>
      </c>
      <c r="H9" s="15">
        <v>30</v>
      </c>
      <c r="I9" s="14">
        <f t="shared" si="2"/>
        <v>-45</v>
      </c>
      <c r="J9" s="15">
        <f t="shared" si="3"/>
        <v>-27</v>
      </c>
      <c r="K9" s="15">
        <f t="shared" si="3"/>
        <v>-18</v>
      </c>
      <c r="L9" s="14">
        <f t="shared" si="4"/>
        <v>0</v>
      </c>
      <c r="M9" s="15">
        <v>0</v>
      </c>
      <c r="N9" s="15">
        <v>0</v>
      </c>
    </row>
    <row r="10" spans="1:14" ht="16.5" customHeight="1">
      <c r="A10" s="5" t="s">
        <v>36</v>
      </c>
      <c r="B10" s="15">
        <v>10757</v>
      </c>
      <c r="C10" s="14">
        <f t="shared" si="0"/>
        <v>116</v>
      </c>
      <c r="D10" s="15">
        <v>57</v>
      </c>
      <c r="E10" s="15">
        <v>59</v>
      </c>
      <c r="F10" s="14">
        <f t="shared" si="1"/>
        <v>87</v>
      </c>
      <c r="G10" s="15">
        <v>44</v>
      </c>
      <c r="H10" s="15">
        <v>43</v>
      </c>
      <c r="I10" s="14">
        <f t="shared" si="2"/>
        <v>29</v>
      </c>
      <c r="J10" s="15">
        <f t="shared" si="3"/>
        <v>13</v>
      </c>
      <c r="K10" s="15">
        <f t="shared" si="3"/>
        <v>16</v>
      </c>
      <c r="L10" s="14">
        <f t="shared" si="4"/>
        <v>10</v>
      </c>
      <c r="M10" s="15">
        <v>5</v>
      </c>
      <c r="N10" s="15">
        <v>5</v>
      </c>
    </row>
    <row r="11" spans="1:14" ht="16.5" customHeight="1">
      <c r="A11" s="5" t="s">
        <v>37</v>
      </c>
      <c r="B11" s="15">
        <v>6325</v>
      </c>
      <c r="C11" s="14">
        <f t="shared" si="0"/>
        <v>37</v>
      </c>
      <c r="D11" s="15">
        <v>17</v>
      </c>
      <c r="E11" s="15">
        <v>20</v>
      </c>
      <c r="F11" s="14">
        <f t="shared" si="1"/>
        <v>56</v>
      </c>
      <c r="G11" s="15">
        <v>30</v>
      </c>
      <c r="H11" s="15">
        <v>26</v>
      </c>
      <c r="I11" s="14">
        <f t="shared" si="2"/>
        <v>-19</v>
      </c>
      <c r="J11" s="15">
        <f t="shared" si="3"/>
        <v>-13</v>
      </c>
      <c r="K11" s="15">
        <f t="shared" si="3"/>
        <v>-6</v>
      </c>
      <c r="L11" s="14">
        <f t="shared" si="4"/>
        <v>3</v>
      </c>
      <c r="M11" s="15">
        <v>2</v>
      </c>
      <c r="N11" s="15">
        <v>1</v>
      </c>
    </row>
    <row r="12" spans="1:14" ht="16.5" customHeight="1">
      <c r="A12" s="5" t="s">
        <v>38</v>
      </c>
      <c r="B12" s="15">
        <v>3376</v>
      </c>
      <c r="C12" s="14">
        <f t="shared" si="0"/>
        <v>19</v>
      </c>
      <c r="D12" s="15">
        <v>6</v>
      </c>
      <c r="E12" s="15">
        <v>13</v>
      </c>
      <c r="F12" s="14">
        <f t="shared" si="1"/>
        <v>48</v>
      </c>
      <c r="G12" s="15">
        <v>24</v>
      </c>
      <c r="H12" s="15">
        <v>24</v>
      </c>
      <c r="I12" s="14">
        <f t="shared" si="2"/>
        <v>-29</v>
      </c>
      <c r="J12" s="15">
        <f t="shared" si="3"/>
        <v>-18</v>
      </c>
      <c r="K12" s="15">
        <f t="shared" si="3"/>
        <v>-11</v>
      </c>
      <c r="L12" s="14">
        <f t="shared" si="4"/>
        <v>1</v>
      </c>
      <c r="M12" s="15">
        <v>0</v>
      </c>
      <c r="N12" s="15">
        <v>1</v>
      </c>
    </row>
    <row r="13" spans="1:14" ht="16.5" customHeight="1">
      <c r="A13" s="11" t="s">
        <v>39</v>
      </c>
      <c r="B13" s="14">
        <f>SUM(B8:B12)</f>
        <v>273329</v>
      </c>
      <c r="C13" s="14">
        <f t="shared" si="0"/>
        <v>2567</v>
      </c>
      <c r="D13" s="14">
        <f>SUM(D8:D12)</f>
        <v>1328</v>
      </c>
      <c r="E13" s="14">
        <f>SUM(E8:E12)</f>
        <v>1239</v>
      </c>
      <c r="F13" s="14">
        <f t="shared" si="1"/>
        <v>2427</v>
      </c>
      <c r="G13" s="14">
        <f>SUM(G8:G12)</f>
        <v>1265</v>
      </c>
      <c r="H13" s="14">
        <f>SUM(H8:H12)</f>
        <v>1162</v>
      </c>
      <c r="I13" s="14">
        <f t="shared" si="2"/>
        <v>140</v>
      </c>
      <c r="J13" s="14">
        <f>SUM(J8:J12)</f>
        <v>63</v>
      </c>
      <c r="K13" s="14">
        <f>SUM(K8:K12)</f>
        <v>77</v>
      </c>
      <c r="L13" s="14">
        <f t="shared" si="4"/>
        <v>217</v>
      </c>
      <c r="M13" s="14">
        <f>SUM(M8:M12)</f>
        <v>93</v>
      </c>
      <c r="N13" s="14">
        <f>SUM(N8:N12)</f>
        <v>124</v>
      </c>
    </row>
    <row r="14" spans="1:14" ht="16.5" customHeight="1">
      <c r="A14" s="5" t="s">
        <v>68</v>
      </c>
      <c r="B14" s="15">
        <v>30797</v>
      </c>
      <c r="C14" s="14">
        <f>D14+E14</f>
        <v>232</v>
      </c>
      <c r="D14" s="15">
        <v>110</v>
      </c>
      <c r="E14" s="15">
        <v>122</v>
      </c>
      <c r="F14" s="14">
        <f>G14+H14</f>
        <v>316</v>
      </c>
      <c r="G14" s="15">
        <v>154</v>
      </c>
      <c r="H14" s="15">
        <v>162</v>
      </c>
      <c r="I14" s="14">
        <f>J14+K14</f>
        <v>-84</v>
      </c>
      <c r="J14" s="15">
        <f aca="true" t="shared" si="5" ref="J14:K18">D14-G14</f>
        <v>-44</v>
      </c>
      <c r="K14" s="15">
        <f t="shared" si="5"/>
        <v>-40</v>
      </c>
      <c r="L14" s="14">
        <f>M14+N14</f>
        <v>13</v>
      </c>
      <c r="M14" s="15">
        <v>6</v>
      </c>
      <c r="N14" s="15">
        <v>7</v>
      </c>
    </row>
    <row r="15" spans="1:14" ht="16.5" customHeight="1">
      <c r="A15" s="5" t="s">
        <v>40</v>
      </c>
      <c r="B15" s="15">
        <v>22783</v>
      </c>
      <c r="C15" s="14">
        <f t="shared" si="0"/>
        <v>170</v>
      </c>
      <c r="D15" s="15">
        <v>79</v>
      </c>
      <c r="E15" s="15">
        <v>91</v>
      </c>
      <c r="F15" s="14">
        <f t="shared" si="1"/>
        <v>245</v>
      </c>
      <c r="G15" s="15">
        <v>126</v>
      </c>
      <c r="H15" s="15">
        <v>119</v>
      </c>
      <c r="I15" s="14">
        <f t="shared" si="2"/>
        <v>-75</v>
      </c>
      <c r="J15" s="15">
        <f t="shared" si="5"/>
        <v>-47</v>
      </c>
      <c r="K15" s="15">
        <f t="shared" si="5"/>
        <v>-28</v>
      </c>
      <c r="L15" s="14">
        <f t="shared" si="4"/>
        <v>12</v>
      </c>
      <c r="M15" s="15">
        <v>8</v>
      </c>
      <c r="N15" s="15">
        <v>4</v>
      </c>
    </row>
    <row r="16" spans="1:14" ht="16.5" customHeight="1">
      <c r="A16" s="5" t="s">
        <v>41</v>
      </c>
      <c r="B16" s="15">
        <v>31915</v>
      </c>
      <c r="C16" s="14">
        <f t="shared" si="0"/>
        <v>328</v>
      </c>
      <c r="D16" s="15">
        <v>170</v>
      </c>
      <c r="E16" s="15">
        <v>158</v>
      </c>
      <c r="F16" s="14">
        <f t="shared" si="1"/>
        <v>293</v>
      </c>
      <c r="G16" s="15">
        <v>148</v>
      </c>
      <c r="H16" s="15">
        <v>145</v>
      </c>
      <c r="I16" s="14">
        <f t="shared" si="2"/>
        <v>35</v>
      </c>
      <c r="J16" s="15">
        <f t="shared" si="5"/>
        <v>22</v>
      </c>
      <c r="K16" s="15">
        <f t="shared" si="5"/>
        <v>13</v>
      </c>
      <c r="L16" s="14">
        <f t="shared" si="4"/>
        <v>28</v>
      </c>
      <c r="M16" s="15">
        <v>11</v>
      </c>
      <c r="N16" s="15">
        <v>17</v>
      </c>
    </row>
    <row r="17" spans="1:14" ht="16.5" customHeight="1">
      <c r="A17" s="5" t="s">
        <v>42</v>
      </c>
      <c r="B17" s="15">
        <v>23532</v>
      </c>
      <c r="C17" s="14">
        <f t="shared" si="0"/>
        <v>235</v>
      </c>
      <c r="D17" s="15">
        <v>130</v>
      </c>
      <c r="E17" s="15">
        <v>105</v>
      </c>
      <c r="F17" s="14">
        <f t="shared" si="1"/>
        <v>197</v>
      </c>
      <c r="G17" s="15">
        <v>107</v>
      </c>
      <c r="H17" s="15">
        <v>90</v>
      </c>
      <c r="I17" s="14">
        <f t="shared" si="2"/>
        <v>38</v>
      </c>
      <c r="J17" s="15">
        <f t="shared" si="5"/>
        <v>23</v>
      </c>
      <c r="K17" s="15">
        <f t="shared" si="5"/>
        <v>15</v>
      </c>
      <c r="L17" s="14">
        <f t="shared" si="4"/>
        <v>25</v>
      </c>
      <c r="M17" s="15">
        <v>11</v>
      </c>
      <c r="N17" s="15">
        <v>14</v>
      </c>
    </row>
    <row r="18" spans="1:14" ht="16.5" customHeight="1">
      <c r="A18" s="5" t="s">
        <v>43</v>
      </c>
      <c r="B18" s="15">
        <v>12793</v>
      </c>
      <c r="C18" s="14">
        <f t="shared" si="0"/>
        <v>113</v>
      </c>
      <c r="D18" s="15">
        <v>60</v>
      </c>
      <c r="E18" s="15">
        <v>53</v>
      </c>
      <c r="F18" s="14">
        <f t="shared" si="1"/>
        <v>109</v>
      </c>
      <c r="G18" s="15">
        <v>48</v>
      </c>
      <c r="H18" s="15">
        <v>61</v>
      </c>
      <c r="I18" s="14">
        <f t="shared" si="2"/>
        <v>4</v>
      </c>
      <c r="J18" s="15">
        <f t="shared" si="5"/>
        <v>12</v>
      </c>
      <c r="K18" s="15">
        <f t="shared" si="5"/>
        <v>-8</v>
      </c>
      <c r="L18" s="14">
        <f t="shared" si="4"/>
        <v>6</v>
      </c>
      <c r="M18" s="15">
        <v>3</v>
      </c>
      <c r="N18" s="15">
        <v>3</v>
      </c>
    </row>
    <row r="19" spans="1:14" ht="16.5" customHeight="1">
      <c r="A19" s="11" t="s">
        <v>39</v>
      </c>
      <c r="B19" s="14">
        <f>SUM(B14:B18)</f>
        <v>121820</v>
      </c>
      <c r="C19" s="14">
        <f t="shared" si="0"/>
        <v>1078</v>
      </c>
      <c r="D19" s="14">
        <f>SUM(D14:D18)</f>
        <v>549</v>
      </c>
      <c r="E19" s="14">
        <f>SUM(E14:E18)</f>
        <v>529</v>
      </c>
      <c r="F19" s="14">
        <f t="shared" si="1"/>
        <v>1160</v>
      </c>
      <c r="G19" s="14">
        <f>SUM(G14:G18)</f>
        <v>583</v>
      </c>
      <c r="H19" s="14">
        <f>SUM(H14:H18)</f>
        <v>577</v>
      </c>
      <c r="I19" s="14">
        <f t="shared" si="2"/>
        <v>-82</v>
      </c>
      <c r="J19" s="14">
        <f>SUM(J14:J18)</f>
        <v>-34</v>
      </c>
      <c r="K19" s="14">
        <f>SUM(K14:K18)</f>
        <v>-48</v>
      </c>
      <c r="L19" s="14">
        <f t="shared" si="4"/>
        <v>84</v>
      </c>
      <c r="M19" s="14">
        <f>SUM(M14:M18)</f>
        <v>39</v>
      </c>
      <c r="N19" s="14">
        <f>SUM(N14:N18)</f>
        <v>45</v>
      </c>
    </row>
    <row r="20" spans="1:14" ht="16.5" customHeight="1">
      <c r="A20" s="5" t="s">
        <v>44</v>
      </c>
      <c r="B20" s="15">
        <f>36625+666</f>
        <v>37291</v>
      </c>
      <c r="C20" s="14">
        <f t="shared" si="0"/>
        <v>266</v>
      </c>
      <c r="D20" s="15">
        <v>132</v>
      </c>
      <c r="E20" s="15">
        <v>134</v>
      </c>
      <c r="F20" s="14">
        <f t="shared" si="1"/>
        <v>444</v>
      </c>
      <c r="G20" s="15">
        <v>237</v>
      </c>
      <c r="H20" s="15">
        <v>207</v>
      </c>
      <c r="I20" s="14">
        <f t="shared" si="2"/>
        <v>-178</v>
      </c>
      <c r="J20" s="15">
        <f>D20-G20</f>
        <v>-105</v>
      </c>
      <c r="K20" s="15">
        <f>E20-H20</f>
        <v>-73</v>
      </c>
      <c r="L20" s="14">
        <f t="shared" si="4"/>
        <v>20</v>
      </c>
      <c r="M20" s="15">
        <v>7</v>
      </c>
      <c r="N20" s="15">
        <v>13</v>
      </c>
    </row>
    <row r="21" spans="1:14" ht="16.5" customHeight="1">
      <c r="A21" s="5" t="s">
        <v>45</v>
      </c>
      <c r="B21" s="15">
        <v>26644</v>
      </c>
      <c r="C21" s="14">
        <f>D21+E21</f>
        <v>204</v>
      </c>
      <c r="D21" s="15">
        <v>96</v>
      </c>
      <c r="E21" s="15">
        <v>108</v>
      </c>
      <c r="F21" s="14">
        <f>G21+H21</f>
        <v>301</v>
      </c>
      <c r="G21" s="15">
        <v>157</v>
      </c>
      <c r="H21" s="15">
        <v>144</v>
      </c>
      <c r="I21" s="14">
        <f>J21+K21</f>
        <v>-97</v>
      </c>
      <c r="J21" s="15">
        <f>D21-G21</f>
        <v>-61</v>
      </c>
      <c r="K21" s="15">
        <f>E21-H21</f>
        <v>-36</v>
      </c>
      <c r="L21" s="14">
        <f>M21+N21</f>
        <v>19</v>
      </c>
      <c r="M21" s="15">
        <v>5</v>
      </c>
      <c r="N21" s="15">
        <v>14</v>
      </c>
    </row>
    <row r="22" spans="1:14" ht="16.5" customHeight="1">
      <c r="A22" s="11" t="s">
        <v>39</v>
      </c>
      <c r="B22" s="14">
        <f>SUM(B20:B21)</f>
        <v>63935</v>
      </c>
      <c r="C22" s="14">
        <f t="shared" si="0"/>
        <v>470</v>
      </c>
      <c r="D22" s="14">
        <f>SUM(D20:D21)</f>
        <v>228</v>
      </c>
      <c r="E22" s="14">
        <f>SUM(E20:E21)</f>
        <v>242</v>
      </c>
      <c r="F22" s="14">
        <f t="shared" si="1"/>
        <v>745</v>
      </c>
      <c r="G22" s="14">
        <f>SUM(G20:G21)</f>
        <v>394</v>
      </c>
      <c r="H22" s="14">
        <f>SUM(H20:H21)</f>
        <v>351</v>
      </c>
      <c r="I22" s="14">
        <f t="shared" si="2"/>
        <v>-275</v>
      </c>
      <c r="J22" s="14">
        <f>SUM(J20:J21)</f>
        <v>-166</v>
      </c>
      <c r="K22" s="14">
        <f>SUM(K20:K21)</f>
        <v>-109</v>
      </c>
      <c r="L22" s="14">
        <f t="shared" si="4"/>
        <v>39</v>
      </c>
      <c r="M22" s="14">
        <f>SUM(M20:M21)</f>
        <v>12</v>
      </c>
      <c r="N22" s="14">
        <f>SUM(N20:N21)</f>
        <v>27</v>
      </c>
    </row>
    <row r="23" spans="1:14" ht="16.5" customHeight="1">
      <c r="A23" s="5" t="s">
        <v>46</v>
      </c>
      <c r="B23" s="15">
        <v>66062</v>
      </c>
      <c r="C23" s="14">
        <f>D23+E23</f>
        <v>664</v>
      </c>
      <c r="D23" s="15">
        <v>344</v>
      </c>
      <c r="E23" s="15">
        <v>320</v>
      </c>
      <c r="F23" s="14">
        <f>G23+H23</f>
        <v>558</v>
      </c>
      <c r="G23" s="15">
        <v>280</v>
      </c>
      <c r="H23" s="15">
        <v>278</v>
      </c>
      <c r="I23" s="14">
        <f>J23+K23</f>
        <v>106</v>
      </c>
      <c r="J23" s="15">
        <f aca="true" t="shared" si="6" ref="J23:K29">D23-G23</f>
        <v>64</v>
      </c>
      <c r="K23" s="15">
        <f t="shared" si="6"/>
        <v>42</v>
      </c>
      <c r="L23" s="14">
        <f>M23+N23</f>
        <v>53</v>
      </c>
      <c r="M23" s="15">
        <v>21</v>
      </c>
      <c r="N23" s="15">
        <v>32</v>
      </c>
    </row>
    <row r="24" spans="1:14" ht="16.5" customHeight="1">
      <c r="A24" s="5" t="s">
        <v>71</v>
      </c>
      <c r="B24" s="15">
        <v>85286</v>
      </c>
      <c r="C24" s="14">
        <f>D24+E24</f>
        <v>741</v>
      </c>
      <c r="D24" s="15">
        <v>403</v>
      </c>
      <c r="E24" s="15">
        <v>338</v>
      </c>
      <c r="F24" s="14">
        <f>G24+H24</f>
        <v>780</v>
      </c>
      <c r="G24" s="15">
        <v>432</v>
      </c>
      <c r="H24" s="15">
        <v>348</v>
      </c>
      <c r="I24" s="14">
        <f>J24+K24</f>
        <v>-39</v>
      </c>
      <c r="J24" s="15">
        <f t="shared" si="6"/>
        <v>-29</v>
      </c>
      <c r="K24" s="15">
        <f t="shared" si="6"/>
        <v>-10</v>
      </c>
      <c r="L24" s="14">
        <f>M24+N24</f>
        <v>49</v>
      </c>
      <c r="M24" s="15">
        <v>25</v>
      </c>
      <c r="N24" s="15">
        <v>24</v>
      </c>
    </row>
    <row r="25" spans="1:14" ht="16.5" customHeight="1">
      <c r="A25" s="5" t="s">
        <v>47</v>
      </c>
      <c r="B25" s="15">
        <v>3392</v>
      </c>
      <c r="C25" s="14">
        <f t="shared" si="0"/>
        <v>17</v>
      </c>
      <c r="D25" s="15">
        <v>8</v>
      </c>
      <c r="E25" s="15">
        <v>9</v>
      </c>
      <c r="F25" s="14">
        <f t="shared" si="1"/>
        <v>56</v>
      </c>
      <c r="G25" s="15">
        <v>28</v>
      </c>
      <c r="H25" s="15">
        <v>28</v>
      </c>
      <c r="I25" s="14">
        <f t="shared" si="2"/>
        <v>-39</v>
      </c>
      <c r="J25" s="15">
        <f t="shared" si="6"/>
        <v>-20</v>
      </c>
      <c r="K25" s="15">
        <f t="shared" si="6"/>
        <v>-19</v>
      </c>
      <c r="L25" s="14">
        <f t="shared" si="4"/>
        <v>4</v>
      </c>
      <c r="M25" s="15">
        <v>2</v>
      </c>
      <c r="N25" s="15">
        <v>2</v>
      </c>
    </row>
    <row r="26" spans="1:14" ht="16.5" customHeight="1">
      <c r="A26" s="5" t="s">
        <v>73</v>
      </c>
      <c r="B26" s="15">
        <v>12193</v>
      </c>
      <c r="C26" s="14">
        <f>D26+E26</f>
        <v>85</v>
      </c>
      <c r="D26" s="15">
        <v>38</v>
      </c>
      <c r="E26" s="15">
        <v>47</v>
      </c>
      <c r="F26" s="14">
        <f>G26+H26</f>
        <v>157</v>
      </c>
      <c r="G26" s="15">
        <v>71</v>
      </c>
      <c r="H26" s="15">
        <v>86</v>
      </c>
      <c r="I26" s="14">
        <f>J26+K26</f>
        <v>-72</v>
      </c>
      <c r="J26" s="15">
        <f t="shared" si="6"/>
        <v>-33</v>
      </c>
      <c r="K26" s="15">
        <f t="shared" si="6"/>
        <v>-39</v>
      </c>
      <c r="L26" s="14">
        <f>M26+N26</f>
        <v>11</v>
      </c>
      <c r="M26" s="15">
        <v>2</v>
      </c>
      <c r="N26" s="15">
        <v>9</v>
      </c>
    </row>
    <row r="27" spans="1:14" ht="16.5" customHeight="1">
      <c r="A27" s="5" t="s">
        <v>48</v>
      </c>
      <c r="B27" s="15">
        <v>23853</v>
      </c>
      <c r="C27" s="14">
        <f t="shared" si="0"/>
        <v>172</v>
      </c>
      <c r="D27" s="15">
        <v>95</v>
      </c>
      <c r="E27" s="15">
        <v>77</v>
      </c>
      <c r="F27" s="14">
        <f t="shared" si="1"/>
        <v>295</v>
      </c>
      <c r="G27" s="15">
        <v>149</v>
      </c>
      <c r="H27" s="15">
        <v>146</v>
      </c>
      <c r="I27" s="14">
        <f t="shared" si="2"/>
        <v>-123</v>
      </c>
      <c r="J27" s="15">
        <f t="shared" si="6"/>
        <v>-54</v>
      </c>
      <c r="K27" s="15">
        <f t="shared" si="6"/>
        <v>-69</v>
      </c>
      <c r="L27" s="14">
        <f t="shared" si="4"/>
        <v>15</v>
      </c>
      <c r="M27" s="15">
        <v>6</v>
      </c>
      <c r="N27" s="15">
        <v>9</v>
      </c>
    </row>
    <row r="28" spans="1:14" ht="16.5" customHeight="1">
      <c r="A28" s="5" t="s">
        <v>49</v>
      </c>
      <c r="B28" s="15">
        <v>1604</v>
      </c>
      <c r="C28" s="14">
        <f>D28+E28</f>
        <v>12</v>
      </c>
      <c r="D28" s="15">
        <v>7</v>
      </c>
      <c r="E28" s="15">
        <v>5</v>
      </c>
      <c r="F28" s="14">
        <f>G28+H28</f>
        <v>16</v>
      </c>
      <c r="G28" s="15">
        <v>9</v>
      </c>
      <c r="H28" s="15">
        <v>7</v>
      </c>
      <c r="I28" s="14">
        <f>J28+K28</f>
        <v>-4</v>
      </c>
      <c r="J28" s="15">
        <f t="shared" si="6"/>
        <v>-2</v>
      </c>
      <c r="K28" s="15">
        <f t="shared" si="6"/>
        <v>-2</v>
      </c>
      <c r="L28" s="14">
        <f>M28+N28</f>
        <v>2</v>
      </c>
      <c r="M28" s="15">
        <v>2</v>
      </c>
      <c r="N28" s="15">
        <v>0</v>
      </c>
    </row>
    <row r="29" spans="1:14" ht="16.5" customHeight="1">
      <c r="A29" s="5" t="s">
        <v>50</v>
      </c>
      <c r="B29" s="16">
        <v>10306</v>
      </c>
      <c r="C29" s="14">
        <f t="shared" si="0"/>
        <v>85</v>
      </c>
      <c r="D29" s="15">
        <v>41</v>
      </c>
      <c r="E29" s="15">
        <v>44</v>
      </c>
      <c r="F29" s="14">
        <f t="shared" si="1"/>
        <v>88</v>
      </c>
      <c r="G29" s="15">
        <v>49</v>
      </c>
      <c r="H29" s="15">
        <v>39</v>
      </c>
      <c r="I29" s="14">
        <f t="shared" si="2"/>
        <v>-3</v>
      </c>
      <c r="J29" s="15">
        <f t="shared" si="6"/>
        <v>-8</v>
      </c>
      <c r="K29" s="15">
        <f t="shared" si="6"/>
        <v>5</v>
      </c>
      <c r="L29" s="14">
        <f t="shared" si="4"/>
        <v>5</v>
      </c>
      <c r="M29" s="15">
        <v>1</v>
      </c>
      <c r="N29" s="15">
        <v>4</v>
      </c>
    </row>
    <row r="30" spans="1:14" ht="16.5" customHeight="1">
      <c r="A30" s="11" t="s">
        <v>39</v>
      </c>
      <c r="B30" s="14">
        <f>SUM(B23:B29)</f>
        <v>202696</v>
      </c>
      <c r="C30" s="14">
        <f t="shared" si="0"/>
        <v>1776</v>
      </c>
      <c r="D30" s="14">
        <f>SUM(D23:D29)</f>
        <v>936</v>
      </c>
      <c r="E30" s="14">
        <f>SUM(E23:E29)</f>
        <v>840</v>
      </c>
      <c r="F30" s="14">
        <f t="shared" si="1"/>
        <v>1950</v>
      </c>
      <c r="G30" s="14">
        <f>SUM(G23:G29)</f>
        <v>1018</v>
      </c>
      <c r="H30" s="14">
        <f>SUM(H23:H29)</f>
        <v>932</v>
      </c>
      <c r="I30" s="14">
        <f t="shared" si="2"/>
        <v>-174</v>
      </c>
      <c r="J30" s="14">
        <f>SUM(J23:J29)</f>
        <v>-82</v>
      </c>
      <c r="K30" s="14">
        <f>SUM(K23:K29)</f>
        <v>-92</v>
      </c>
      <c r="L30" s="14">
        <f t="shared" si="4"/>
        <v>139</v>
      </c>
      <c r="M30" s="14">
        <f>SUM(M23:M29)</f>
        <v>59</v>
      </c>
      <c r="N30" s="14">
        <f>SUM(N23:N29)</f>
        <v>80</v>
      </c>
    </row>
    <row r="31" spans="1:14" ht="16.5" customHeight="1">
      <c r="A31" s="5" t="s">
        <v>51</v>
      </c>
      <c r="B31" s="15">
        <v>67425</v>
      </c>
      <c r="C31" s="14">
        <f t="shared" si="0"/>
        <v>607</v>
      </c>
      <c r="D31" s="15">
        <v>328</v>
      </c>
      <c r="E31" s="15">
        <v>279</v>
      </c>
      <c r="F31" s="14">
        <f t="shared" si="1"/>
        <v>564</v>
      </c>
      <c r="G31" s="15">
        <v>287</v>
      </c>
      <c r="H31" s="15">
        <v>277</v>
      </c>
      <c r="I31" s="14">
        <f t="shared" si="2"/>
        <v>43</v>
      </c>
      <c r="J31" s="15">
        <f aca="true" t="shared" si="7" ref="J31:K33">D31-G31</f>
        <v>41</v>
      </c>
      <c r="K31" s="15">
        <f t="shared" si="7"/>
        <v>2</v>
      </c>
      <c r="L31" s="14">
        <f t="shared" si="4"/>
        <v>41</v>
      </c>
      <c r="M31" s="15">
        <v>22</v>
      </c>
      <c r="N31" s="15">
        <v>19</v>
      </c>
    </row>
    <row r="32" spans="1:14" ht="16.5" customHeight="1">
      <c r="A32" s="5" t="s">
        <v>52</v>
      </c>
      <c r="B32" s="15">
        <v>10963</v>
      </c>
      <c r="C32" s="14">
        <f>D32+E32</f>
        <v>67</v>
      </c>
      <c r="D32" s="15">
        <v>30</v>
      </c>
      <c r="E32" s="15">
        <v>37</v>
      </c>
      <c r="F32" s="14">
        <f>G32+H32</f>
        <v>150</v>
      </c>
      <c r="G32" s="15">
        <v>81</v>
      </c>
      <c r="H32" s="15">
        <v>69</v>
      </c>
      <c r="I32" s="14">
        <f>J32+K32</f>
        <v>-83</v>
      </c>
      <c r="J32" s="15">
        <f>D32-G32</f>
        <v>-51</v>
      </c>
      <c r="K32" s="15">
        <f>E32-H32</f>
        <v>-32</v>
      </c>
      <c r="L32" s="14">
        <f>M32+N32</f>
        <v>5</v>
      </c>
      <c r="M32" s="15">
        <v>2</v>
      </c>
      <c r="N32" s="15">
        <v>3</v>
      </c>
    </row>
    <row r="33" spans="1:14" ht="16.5" customHeight="1">
      <c r="A33" s="5" t="s">
        <v>72</v>
      </c>
      <c r="B33" s="15">
        <v>16724</v>
      </c>
      <c r="C33" s="14">
        <f t="shared" si="0"/>
        <v>144</v>
      </c>
      <c r="D33" s="15">
        <v>65</v>
      </c>
      <c r="E33" s="15">
        <v>79</v>
      </c>
      <c r="F33" s="14">
        <f t="shared" si="1"/>
        <v>176</v>
      </c>
      <c r="G33" s="15">
        <v>89</v>
      </c>
      <c r="H33" s="15">
        <v>87</v>
      </c>
      <c r="I33" s="14">
        <f t="shared" si="2"/>
        <v>-32</v>
      </c>
      <c r="J33" s="15">
        <f t="shared" si="7"/>
        <v>-24</v>
      </c>
      <c r="K33" s="15">
        <f t="shared" si="7"/>
        <v>-8</v>
      </c>
      <c r="L33" s="14">
        <f t="shared" si="4"/>
        <v>9</v>
      </c>
      <c r="M33" s="15">
        <v>3</v>
      </c>
      <c r="N33" s="15">
        <v>6</v>
      </c>
    </row>
    <row r="34" spans="1:14" ht="16.5" customHeight="1">
      <c r="A34" s="11" t="s">
        <v>39</v>
      </c>
      <c r="B34" s="14">
        <f>SUM(B31:B33)</f>
        <v>95112</v>
      </c>
      <c r="C34" s="14">
        <f t="shared" si="0"/>
        <v>800</v>
      </c>
      <c r="D34" s="14">
        <f>SUM(D31:D33)-D51</f>
        <v>415</v>
      </c>
      <c r="E34" s="14">
        <f>SUM(E31:E33)-E51</f>
        <v>385</v>
      </c>
      <c r="F34" s="14">
        <f t="shared" si="1"/>
        <v>860</v>
      </c>
      <c r="G34" s="14">
        <f>SUM(G31:G33)-G51</f>
        <v>443</v>
      </c>
      <c r="H34" s="14">
        <f>SUM(H31:H33)-H51</f>
        <v>417</v>
      </c>
      <c r="I34" s="14">
        <f t="shared" si="2"/>
        <v>-60</v>
      </c>
      <c r="J34" s="14">
        <f>D34-G34</f>
        <v>-28</v>
      </c>
      <c r="K34" s="14">
        <f>E34-H34</f>
        <v>-32</v>
      </c>
      <c r="L34" s="14">
        <f t="shared" si="4"/>
        <v>48</v>
      </c>
      <c r="M34" s="14">
        <f>SUM(M31:M33)-M51</f>
        <v>23</v>
      </c>
      <c r="N34" s="14">
        <f>SUM(N31:N33)-N51</f>
        <v>25</v>
      </c>
    </row>
    <row r="35" spans="1:14" ht="16.5" customHeight="1">
      <c r="A35" s="5" t="s">
        <v>53</v>
      </c>
      <c r="B35" s="15">
        <v>31866</v>
      </c>
      <c r="C35" s="14">
        <f t="shared" si="0"/>
        <v>262</v>
      </c>
      <c r="D35" s="15">
        <v>142</v>
      </c>
      <c r="E35" s="15">
        <v>120</v>
      </c>
      <c r="F35" s="14">
        <f t="shared" si="1"/>
        <v>377</v>
      </c>
      <c r="G35" s="15">
        <v>184</v>
      </c>
      <c r="H35" s="15">
        <v>193</v>
      </c>
      <c r="I35" s="14">
        <f t="shared" si="2"/>
        <v>-115</v>
      </c>
      <c r="J35" s="15">
        <f aca="true" t="shared" si="8" ref="J35:K38">D35-G35</f>
        <v>-42</v>
      </c>
      <c r="K35" s="15">
        <f t="shared" si="8"/>
        <v>-73</v>
      </c>
      <c r="L35" s="14">
        <f t="shared" si="4"/>
        <v>28</v>
      </c>
      <c r="M35" s="15">
        <v>14</v>
      </c>
      <c r="N35" s="15">
        <v>14</v>
      </c>
    </row>
    <row r="36" spans="1:14" ht="16.5" customHeight="1">
      <c r="A36" s="5" t="s">
        <v>54</v>
      </c>
      <c r="B36" s="15">
        <v>2744</v>
      </c>
      <c r="C36" s="14">
        <f t="shared" si="0"/>
        <v>19</v>
      </c>
      <c r="D36" s="15">
        <v>12</v>
      </c>
      <c r="E36" s="15">
        <v>7</v>
      </c>
      <c r="F36" s="14">
        <f t="shared" si="1"/>
        <v>31</v>
      </c>
      <c r="G36" s="15">
        <v>18</v>
      </c>
      <c r="H36" s="15">
        <v>13</v>
      </c>
      <c r="I36" s="14">
        <f t="shared" si="2"/>
        <v>-12</v>
      </c>
      <c r="J36" s="15">
        <f t="shared" si="8"/>
        <v>-6</v>
      </c>
      <c r="K36" s="15">
        <f t="shared" si="8"/>
        <v>-6</v>
      </c>
      <c r="L36" s="14">
        <f t="shared" si="4"/>
        <v>1</v>
      </c>
      <c r="M36" s="15">
        <v>1</v>
      </c>
      <c r="N36" s="15">
        <v>0</v>
      </c>
    </row>
    <row r="37" spans="1:14" ht="16.5" customHeight="1">
      <c r="A37" s="5" t="s">
        <v>55</v>
      </c>
      <c r="B37" s="15">
        <v>11411</v>
      </c>
      <c r="C37" s="14">
        <f t="shared" si="0"/>
        <v>91</v>
      </c>
      <c r="D37" s="15">
        <v>51</v>
      </c>
      <c r="E37" s="15">
        <v>40</v>
      </c>
      <c r="F37" s="14">
        <f t="shared" si="1"/>
        <v>122</v>
      </c>
      <c r="G37" s="15">
        <v>71</v>
      </c>
      <c r="H37" s="15">
        <v>51</v>
      </c>
      <c r="I37" s="14">
        <f t="shared" si="2"/>
        <v>-31</v>
      </c>
      <c r="J37" s="15">
        <f t="shared" si="8"/>
        <v>-20</v>
      </c>
      <c r="K37" s="15">
        <f t="shared" si="8"/>
        <v>-11</v>
      </c>
      <c r="L37" s="14">
        <f t="shared" si="4"/>
        <v>5</v>
      </c>
      <c r="M37" s="15">
        <v>3</v>
      </c>
      <c r="N37" s="15">
        <v>2</v>
      </c>
    </row>
    <row r="38" spans="1:14" ht="16.5" customHeight="1">
      <c r="A38" s="5" t="s">
        <v>56</v>
      </c>
      <c r="B38" s="15">
        <v>6388</v>
      </c>
      <c r="C38" s="14">
        <f t="shared" si="0"/>
        <v>67</v>
      </c>
      <c r="D38" s="15">
        <v>35</v>
      </c>
      <c r="E38" s="15">
        <v>32</v>
      </c>
      <c r="F38" s="14">
        <f t="shared" si="1"/>
        <v>70</v>
      </c>
      <c r="G38" s="15">
        <v>31</v>
      </c>
      <c r="H38" s="15">
        <v>39</v>
      </c>
      <c r="I38" s="14">
        <f t="shared" si="2"/>
        <v>-3</v>
      </c>
      <c r="J38" s="15">
        <f t="shared" si="8"/>
        <v>4</v>
      </c>
      <c r="K38" s="15">
        <f t="shared" si="8"/>
        <v>-7</v>
      </c>
      <c r="L38" s="14">
        <f t="shared" si="4"/>
        <v>3</v>
      </c>
      <c r="M38" s="15">
        <v>0</v>
      </c>
      <c r="N38" s="15">
        <v>3</v>
      </c>
    </row>
    <row r="39" spans="1:14" ht="16.5" customHeight="1">
      <c r="A39" s="11" t="s">
        <v>39</v>
      </c>
      <c r="B39" s="14">
        <f>SUM(B35:B38)</f>
        <v>52409</v>
      </c>
      <c r="C39" s="14">
        <f t="shared" si="0"/>
        <v>457</v>
      </c>
      <c r="D39" s="14">
        <f>SUM(D35:D38)+D51</f>
        <v>248</v>
      </c>
      <c r="E39" s="14">
        <f>SUM(E35:E38)+E51</f>
        <v>209</v>
      </c>
      <c r="F39" s="14">
        <f t="shared" si="1"/>
        <v>630</v>
      </c>
      <c r="G39" s="14">
        <f>SUM(G35:G38)+G51</f>
        <v>318</v>
      </c>
      <c r="H39" s="14">
        <f>SUM(H35:H38)+H51</f>
        <v>312</v>
      </c>
      <c r="I39" s="14">
        <f t="shared" si="2"/>
        <v>-173</v>
      </c>
      <c r="J39" s="14">
        <f>D39-G39</f>
        <v>-70</v>
      </c>
      <c r="K39" s="14">
        <f>E39-H39</f>
        <v>-103</v>
      </c>
      <c r="L39" s="14">
        <f t="shared" si="4"/>
        <v>44</v>
      </c>
      <c r="M39" s="14">
        <f>SUM(M35:M38)+M51</f>
        <v>22</v>
      </c>
      <c r="N39" s="14">
        <f>SUM(N35:N38)+N51</f>
        <v>22</v>
      </c>
    </row>
    <row r="40" spans="2:14" ht="6.7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6.5" customHeight="1">
      <c r="A41" s="24" t="s">
        <v>77</v>
      </c>
      <c r="B41" s="25"/>
      <c r="C41" s="14">
        <f aca="true" t="shared" si="9" ref="C41:C52">D41+E41</f>
        <v>263</v>
      </c>
      <c r="D41" s="15">
        <v>130</v>
      </c>
      <c r="E41" s="15">
        <v>133</v>
      </c>
      <c r="F41" s="14">
        <f aca="true" t="shared" si="10" ref="F41:F52">G41+H41</f>
        <v>431</v>
      </c>
      <c r="G41" s="15">
        <v>227</v>
      </c>
      <c r="H41" s="15">
        <v>204</v>
      </c>
      <c r="I41" s="14">
        <f aca="true" t="shared" si="11" ref="I41:I52">J41+K41</f>
        <v>-168</v>
      </c>
      <c r="J41" s="15">
        <f aca="true" t="shared" si="12" ref="J41:J52">D41-G41</f>
        <v>-97</v>
      </c>
      <c r="K41" s="15">
        <f aca="true" t="shared" si="13" ref="K41:K52">E41-H41</f>
        <v>-71</v>
      </c>
      <c r="L41" s="14">
        <f aca="true" t="shared" si="14" ref="L41:L52">M41+N41</f>
        <v>20</v>
      </c>
      <c r="M41" s="15">
        <v>7</v>
      </c>
      <c r="N41" s="15">
        <v>13</v>
      </c>
    </row>
    <row r="42" spans="1:14" ht="16.5" customHeight="1">
      <c r="A42" s="24" t="s">
        <v>76</v>
      </c>
      <c r="B42" s="25"/>
      <c r="C42" s="14">
        <f t="shared" si="9"/>
        <v>3</v>
      </c>
      <c r="D42" s="15">
        <v>2</v>
      </c>
      <c r="E42" s="15">
        <v>1</v>
      </c>
      <c r="F42" s="14">
        <f t="shared" si="10"/>
        <v>13</v>
      </c>
      <c r="G42" s="15">
        <v>10</v>
      </c>
      <c r="H42" s="15">
        <v>3</v>
      </c>
      <c r="I42" s="14">
        <f t="shared" si="11"/>
        <v>-10</v>
      </c>
      <c r="J42" s="15">
        <f t="shared" si="12"/>
        <v>-8</v>
      </c>
      <c r="K42" s="15">
        <f t="shared" si="13"/>
        <v>-2</v>
      </c>
      <c r="L42" s="14">
        <f t="shared" si="14"/>
        <v>0</v>
      </c>
      <c r="M42" s="15">
        <v>0</v>
      </c>
      <c r="N42" s="15">
        <v>0</v>
      </c>
    </row>
    <row r="43" spans="1:14" ht="16.5" customHeight="1">
      <c r="A43" s="24" t="s">
        <v>78</v>
      </c>
      <c r="B43" s="25"/>
      <c r="C43" s="14">
        <f t="shared" si="9"/>
        <v>505</v>
      </c>
      <c r="D43" s="15">
        <v>270</v>
      </c>
      <c r="E43" s="15">
        <v>235</v>
      </c>
      <c r="F43" s="14">
        <f t="shared" si="10"/>
        <v>475</v>
      </c>
      <c r="G43" s="15">
        <v>267</v>
      </c>
      <c r="H43" s="15">
        <v>208</v>
      </c>
      <c r="I43" s="14">
        <f t="shared" si="11"/>
        <v>30</v>
      </c>
      <c r="J43" s="15">
        <f t="shared" si="12"/>
        <v>3</v>
      </c>
      <c r="K43" s="15">
        <f t="shared" si="13"/>
        <v>27</v>
      </c>
      <c r="L43" s="14">
        <f t="shared" si="14"/>
        <v>36</v>
      </c>
      <c r="M43" s="15">
        <v>17</v>
      </c>
      <c r="N43" s="15">
        <v>19</v>
      </c>
    </row>
    <row r="44" spans="1:14" ht="16.5" customHeight="1">
      <c r="A44" s="24" t="s">
        <v>79</v>
      </c>
      <c r="B44" s="25"/>
      <c r="C44" s="14">
        <f t="shared" si="9"/>
        <v>178</v>
      </c>
      <c r="D44" s="15">
        <v>98</v>
      </c>
      <c r="E44" s="15">
        <v>80</v>
      </c>
      <c r="F44" s="14">
        <f t="shared" si="10"/>
        <v>204</v>
      </c>
      <c r="G44" s="15">
        <v>99</v>
      </c>
      <c r="H44" s="15">
        <v>105</v>
      </c>
      <c r="I44" s="14">
        <f t="shared" si="11"/>
        <v>-26</v>
      </c>
      <c r="J44" s="15">
        <f t="shared" si="12"/>
        <v>-1</v>
      </c>
      <c r="K44" s="15">
        <f t="shared" si="13"/>
        <v>-25</v>
      </c>
      <c r="L44" s="14">
        <f t="shared" si="14"/>
        <v>11</v>
      </c>
      <c r="M44" s="15">
        <v>6</v>
      </c>
      <c r="N44" s="15">
        <v>5</v>
      </c>
    </row>
    <row r="45" spans="1:14" ht="17.25" customHeight="1">
      <c r="A45" s="24" t="s">
        <v>80</v>
      </c>
      <c r="B45" s="25"/>
      <c r="C45" s="14">
        <f t="shared" si="9"/>
        <v>58</v>
      </c>
      <c r="D45" s="15">
        <v>35</v>
      </c>
      <c r="E45" s="15">
        <v>23</v>
      </c>
      <c r="F45" s="14">
        <f t="shared" si="10"/>
        <v>101</v>
      </c>
      <c r="G45" s="15">
        <v>66</v>
      </c>
      <c r="H45" s="15">
        <v>35</v>
      </c>
      <c r="I45" s="14">
        <f t="shared" si="11"/>
        <v>-43</v>
      </c>
      <c r="J45" s="15">
        <f t="shared" si="12"/>
        <v>-31</v>
      </c>
      <c r="K45" s="15">
        <f t="shared" si="13"/>
        <v>-12</v>
      </c>
      <c r="L45" s="14">
        <f t="shared" si="14"/>
        <v>8</v>
      </c>
      <c r="M45" s="15">
        <v>2</v>
      </c>
      <c r="N45" s="15">
        <v>6</v>
      </c>
    </row>
    <row r="46" spans="1:14" ht="16.5" customHeight="1">
      <c r="A46" s="24" t="s">
        <v>81</v>
      </c>
      <c r="B46" s="25"/>
      <c r="C46" s="14">
        <f t="shared" si="9"/>
        <v>8</v>
      </c>
      <c r="D46" s="15">
        <v>5</v>
      </c>
      <c r="E46" s="15">
        <v>3</v>
      </c>
      <c r="F46" s="14">
        <f t="shared" si="10"/>
        <v>11</v>
      </c>
      <c r="G46" s="15">
        <v>9</v>
      </c>
      <c r="H46" s="15">
        <v>2</v>
      </c>
      <c r="I46" s="14">
        <f t="shared" si="11"/>
        <v>-3</v>
      </c>
      <c r="J46" s="15">
        <f t="shared" si="12"/>
        <v>-4</v>
      </c>
      <c r="K46" s="15">
        <f t="shared" si="13"/>
        <v>1</v>
      </c>
      <c r="L46" s="14">
        <f t="shared" si="14"/>
        <v>10</v>
      </c>
      <c r="M46" s="15">
        <v>6</v>
      </c>
      <c r="N46" s="15">
        <v>4</v>
      </c>
    </row>
    <row r="47" spans="1:14" ht="16.5" customHeight="1">
      <c r="A47" s="24" t="s">
        <v>82</v>
      </c>
      <c r="B47" s="25"/>
      <c r="C47" s="14">
        <f t="shared" si="9"/>
        <v>3</v>
      </c>
      <c r="D47" s="15">
        <v>1</v>
      </c>
      <c r="E47" s="15">
        <v>2</v>
      </c>
      <c r="F47" s="14">
        <f t="shared" si="10"/>
        <v>5</v>
      </c>
      <c r="G47" s="15">
        <v>2</v>
      </c>
      <c r="H47" s="15">
        <v>3</v>
      </c>
      <c r="I47" s="14">
        <f t="shared" si="11"/>
        <v>-2</v>
      </c>
      <c r="J47" s="15">
        <f t="shared" si="12"/>
        <v>-1</v>
      </c>
      <c r="K47" s="15">
        <f t="shared" si="13"/>
        <v>-1</v>
      </c>
      <c r="L47" s="14">
        <f t="shared" si="14"/>
        <v>0</v>
      </c>
      <c r="M47" s="15">
        <v>0</v>
      </c>
      <c r="N47" s="15">
        <v>0</v>
      </c>
    </row>
    <row r="48" spans="1:14" ht="16.5" customHeight="1">
      <c r="A48" s="24" t="s">
        <v>83</v>
      </c>
      <c r="B48" s="25"/>
      <c r="C48" s="14">
        <f t="shared" si="9"/>
        <v>160</v>
      </c>
      <c r="D48" s="15">
        <v>89</v>
      </c>
      <c r="E48" s="15">
        <v>71</v>
      </c>
      <c r="F48" s="14">
        <f t="shared" si="10"/>
        <v>271</v>
      </c>
      <c r="G48" s="15">
        <v>136</v>
      </c>
      <c r="H48" s="15">
        <v>135</v>
      </c>
      <c r="I48" s="14">
        <f t="shared" si="11"/>
        <v>-111</v>
      </c>
      <c r="J48" s="15">
        <f t="shared" si="12"/>
        <v>-47</v>
      </c>
      <c r="K48" s="15">
        <f t="shared" si="13"/>
        <v>-64</v>
      </c>
      <c r="L48" s="14">
        <f t="shared" si="14"/>
        <v>3</v>
      </c>
      <c r="M48" s="15">
        <v>2</v>
      </c>
      <c r="N48" s="15">
        <v>1</v>
      </c>
    </row>
    <row r="49" spans="1:14" ht="16.5" customHeight="1">
      <c r="A49" s="24" t="s">
        <v>84</v>
      </c>
      <c r="B49" s="25"/>
      <c r="C49" s="14">
        <f t="shared" si="9"/>
        <v>1</v>
      </c>
      <c r="D49" s="15">
        <v>0</v>
      </c>
      <c r="E49" s="15">
        <v>1</v>
      </c>
      <c r="F49" s="14">
        <f t="shared" si="10"/>
        <v>8</v>
      </c>
      <c r="G49" s="15">
        <v>2</v>
      </c>
      <c r="H49" s="15">
        <v>6</v>
      </c>
      <c r="I49" s="14">
        <f t="shared" si="11"/>
        <v>-7</v>
      </c>
      <c r="J49" s="15">
        <f t="shared" si="12"/>
        <v>-2</v>
      </c>
      <c r="K49" s="15">
        <f t="shared" si="13"/>
        <v>-5</v>
      </c>
      <c r="L49" s="14">
        <f t="shared" si="14"/>
        <v>5</v>
      </c>
      <c r="M49" s="15">
        <v>4</v>
      </c>
      <c r="N49" s="15">
        <v>1</v>
      </c>
    </row>
    <row r="50" spans="1:14" ht="16.5" customHeight="1">
      <c r="A50" s="24" t="s">
        <v>85</v>
      </c>
      <c r="B50" s="25"/>
      <c r="C50" s="14">
        <f t="shared" si="9"/>
        <v>13</v>
      </c>
      <c r="D50" s="15">
        <v>7</v>
      </c>
      <c r="E50" s="15">
        <v>6</v>
      </c>
      <c r="F50" s="14">
        <f t="shared" si="10"/>
        <v>34</v>
      </c>
      <c r="G50" s="15">
        <v>14</v>
      </c>
      <c r="H50" s="15">
        <v>20</v>
      </c>
      <c r="I50" s="14">
        <f t="shared" si="11"/>
        <v>-21</v>
      </c>
      <c r="J50" s="15">
        <f t="shared" si="12"/>
        <v>-7</v>
      </c>
      <c r="K50" s="15">
        <f t="shared" si="13"/>
        <v>-14</v>
      </c>
      <c r="L50" s="14">
        <f t="shared" si="14"/>
        <v>3</v>
      </c>
      <c r="M50" s="15">
        <v>1</v>
      </c>
      <c r="N50" s="15">
        <v>2</v>
      </c>
    </row>
    <row r="51" spans="1:14" ht="16.5" customHeight="1">
      <c r="A51" s="24" t="s">
        <v>86</v>
      </c>
      <c r="B51" s="25"/>
      <c r="C51" s="14">
        <f t="shared" si="9"/>
        <v>18</v>
      </c>
      <c r="D51" s="15">
        <v>8</v>
      </c>
      <c r="E51" s="15">
        <v>10</v>
      </c>
      <c r="F51" s="14">
        <f t="shared" si="10"/>
        <v>30</v>
      </c>
      <c r="G51" s="15">
        <v>14</v>
      </c>
      <c r="H51" s="15">
        <v>16</v>
      </c>
      <c r="I51" s="14">
        <f t="shared" si="11"/>
        <v>-12</v>
      </c>
      <c r="J51" s="15">
        <f t="shared" si="12"/>
        <v>-6</v>
      </c>
      <c r="K51" s="15">
        <f t="shared" si="13"/>
        <v>-6</v>
      </c>
      <c r="L51" s="14">
        <f t="shared" si="14"/>
        <v>7</v>
      </c>
      <c r="M51" s="15">
        <v>4</v>
      </c>
      <c r="N51" s="15">
        <v>3</v>
      </c>
    </row>
    <row r="52" spans="1:14" ht="16.5" customHeight="1">
      <c r="A52" s="24" t="s">
        <v>87</v>
      </c>
      <c r="B52" s="25"/>
      <c r="C52" s="14">
        <f t="shared" si="9"/>
        <v>113</v>
      </c>
      <c r="D52" s="15">
        <v>50</v>
      </c>
      <c r="E52" s="15">
        <v>63</v>
      </c>
      <c r="F52" s="14">
        <f t="shared" si="10"/>
        <v>112</v>
      </c>
      <c r="G52" s="15">
        <v>61</v>
      </c>
      <c r="H52" s="15">
        <v>51</v>
      </c>
      <c r="I52" s="14">
        <f t="shared" si="11"/>
        <v>1</v>
      </c>
      <c r="J52" s="15">
        <f t="shared" si="12"/>
        <v>-11</v>
      </c>
      <c r="K52" s="15">
        <f t="shared" si="13"/>
        <v>12</v>
      </c>
      <c r="L52" s="14">
        <f t="shared" si="14"/>
        <v>7</v>
      </c>
      <c r="M52" s="15">
        <v>4</v>
      </c>
      <c r="N52" s="15">
        <v>3</v>
      </c>
    </row>
    <row r="53" ht="13.5">
      <c r="A53" s="18" t="s">
        <v>92</v>
      </c>
    </row>
    <row r="54" ht="13.5">
      <c r="A54" s="18" t="s">
        <v>93</v>
      </c>
    </row>
    <row r="55" ht="13.5">
      <c r="A55" s="18" t="s">
        <v>94</v>
      </c>
    </row>
    <row r="56" ht="13.5">
      <c r="A56" s="18" t="s">
        <v>95</v>
      </c>
    </row>
  </sheetData>
  <mergeCells count="18">
    <mergeCell ref="A41:B41"/>
    <mergeCell ref="A42:B42"/>
    <mergeCell ref="A43:B43"/>
    <mergeCell ref="A44:B44"/>
    <mergeCell ref="A3:A4"/>
    <mergeCell ref="F3:H3"/>
    <mergeCell ref="I3:K3"/>
    <mergeCell ref="L3:N3"/>
    <mergeCell ref="B3:B4"/>
    <mergeCell ref="C3:E3"/>
    <mergeCell ref="A45:B45"/>
    <mergeCell ref="A46:B46"/>
    <mergeCell ref="A47:B47"/>
    <mergeCell ref="A48:B48"/>
    <mergeCell ref="A49:B49"/>
    <mergeCell ref="A50:B50"/>
    <mergeCell ref="A51:B51"/>
    <mergeCell ref="A52:B52"/>
  </mergeCells>
  <printOptions/>
  <pageMargins left="0.71" right="0.5905511811023623" top="0.36" bottom="0.21" header="0.5118110236220472" footer="0.37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workbookViewId="0" topLeftCell="A1">
      <pane xSplit="2" ySplit="7" topLeftCell="C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" sqref="M1"/>
    </sheetView>
  </sheetViews>
  <sheetFormatPr defaultColWidth="9.00390625" defaultRowHeight="13.5"/>
  <cols>
    <col min="1" max="1" width="13.75390625" style="2" customWidth="1"/>
    <col min="2" max="2" width="6.00390625" style="2" customWidth="1"/>
    <col min="3" max="3" width="5.75390625" style="2" customWidth="1"/>
    <col min="4" max="5" width="5.25390625" style="2" customWidth="1"/>
    <col min="6" max="6" width="5.375" style="2" customWidth="1"/>
    <col min="7" max="7" width="5.50390625" style="2" customWidth="1"/>
    <col min="8" max="8" width="6.25390625" style="2" customWidth="1"/>
    <col min="9" max="9" width="6.75390625" style="2" customWidth="1"/>
    <col min="10" max="10" width="7.125" style="2" customWidth="1"/>
    <col min="11" max="13" width="6.00390625" style="2" customWidth="1"/>
    <col min="14" max="16384" width="9.00390625" style="2" customWidth="1"/>
  </cols>
  <sheetData>
    <row r="1" ht="18.75" customHeight="1">
      <c r="A1" s="1" t="s">
        <v>22</v>
      </c>
    </row>
    <row r="2" ht="18" customHeight="1">
      <c r="A2" s="2" t="s">
        <v>90</v>
      </c>
    </row>
    <row r="3" spans="1:15" ht="18" customHeight="1">
      <c r="A3" s="26" t="s">
        <v>23</v>
      </c>
      <c r="B3" s="26" t="s">
        <v>9</v>
      </c>
      <c r="C3" s="26"/>
      <c r="D3" s="26"/>
      <c r="E3" s="26" t="s">
        <v>10</v>
      </c>
      <c r="F3" s="26"/>
      <c r="G3" s="26"/>
      <c r="H3" s="26" t="s">
        <v>11</v>
      </c>
      <c r="I3" s="26"/>
      <c r="J3" s="26"/>
      <c r="K3" s="26" t="s">
        <v>12</v>
      </c>
      <c r="L3" s="26"/>
      <c r="M3" s="26"/>
      <c r="N3" s="26" t="s">
        <v>67</v>
      </c>
      <c r="O3" s="26" t="s">
        <v>13</v>
      </c>
    </row>
    <row r="4" spans="1:15" ht="45" customHeight="1">
      <c r="A4" s="26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  <c r="H4" s="3" t="s">
        <v>3</v>
      </c>
      <c r="I4" s="6" t="s">
        <v>20</v>
      </c>
      <c r="J4" s="7" t="s">
        <v>57</v>
      </c>
      <c r="K4" s="3" t="s">
        <v>3</v>
      </c>
      <c r="L4" s="3" t="s">
        <v>58</v>
      </c>
      <c r="M4" s="3" t="s">
        <v>59</v>
      </c>
      <c r="N4" s="26"/>
      <c r="O4" s="26"/>
    </row>
    <row r="5" spans="1:15" ht="16.5" customHeight="1">
      <c r="A5" s="12" t="s">
        <v>74</v>
      </c>
      <c r="B5" s="10">
        <f>C5+D5</f>
        <v>20</v>
      </c>
      <c r="C5" s="10">
        <f>+C13+C19+C22+C30+C34+C39</f>
        <v>12</v>
      </c>
      <c r="D5" s="10">
        <f>+D13+D19+D22+D30+D34+D39</f>
        <v>8</v>
      </c>
      <c r="E5" s="10">
        <f aca="true" t="shared" si="0" ref="E5:E32">F5+G5</f>
        <v>9</v>
      </c>
      <c r="F5" s="10">
        <f>+F13+F19+F22+F30+F34+F39</f>
        <v>7</v>
      </c>
      <c r="G5" s="10">
        <f>+G13+G19+G22+G30+G34+G39</f>
        <v>2</v>
      </c>
      <c r="H5" s="10">
        <f aca="true" t="shared" si="1" ref="H5:H32">I5+J5</f>
        <v>29</v>
      </c>
      <c r="I5" s="10">
        <f>+I13+I19+I22+I30+I34+I39</f>
        <v>25</v>
      </c>
      <c r="J5" s="10">
        <f>+J13+J19+J22+J30+J34+J39</f>
        <v>4</v>
      </c>
      <c r="K5" s="10">
        <f aca="true" t="shared" si="2" ref="K5:K32">L5+M5</f>
        <v>191</v>
      </c>
      <c r="L5" s="10">
        <f>+L13+L19+L22+L30+L34+L39</f>
        <v>89</v>
      </c>
      <c r="M5" s="10">
        <f>+M13+M19+M22+M30+M34+M39</f>
        <v>102</v>
      </c>
      <c r="N5" s="10">
        <f>+N13+N19+N22+N30+N34+N39</f>
        <v>4365</v>
      </c>
      <c r="O5" s="10">
        <f>+O13+O19+O22+O30+O34+O39</f>
        <v>1395</v>
      </c>
    </row>
    <row r="6" spans="1:15" ht="16.5" customHeight="1">
      <c r="A6" s="11" t="s">
        <v>32</v>
      </c>
      <c r="B6" s="14">
        <f>C6+D6</f>
        <v>16</v>
      </c>
      <c r="C6" s="14">
        <v>10</v>
      </c>
      <c r="D6" s="14">
        <v>6</v>
      </c>
      <c r="E6" s="14">
        <f>F6+G6</f>
        <v>5</v>
      </c>
      <c r="F6" s="14">
        <v>4</v>
      </c>
      <c r="G6" s="14">
        <f>G8+G14+G20+G21+G23+G24+G31+G35</f>
        <v>1</v>
      </c>
      <c r="H6" s="14">
        <f>I6+J6</f>
        <v>24</v>
      </c>
      <c r="I6" s="14">
        <v>21</v>
      </c>
      <c r="J6" s="14">
        <v>3</v>
      </c>
      <c r="K6" s="14">
        <f>L6+M6</f>
        <v>155</v>
      </c>
      <c r="L6" s="14">
        <v>73</v>
      </c>
      <c r="M6" s="14">
        <v>82</v>
      </c>
      <c r="N6" s="14">
        <v>3291</v>
      </c>
      <c r="O6" s="14">
        <v>1082</v>
      </c>
    </row>
    <row r="7" spans="1:15" ht="16.5" customHeight="1">
      <c r="A7" s="11" t="s">
        <v>33</v>
      </c>
      <c r="B7" s="14">
        <f>C7+D7</f>
        <v>4</v>
      </c>
      <c r="C7" s="14">
        <f>+C5-C6</f>
        <v>2</v>
      </c>
      <c r="D7" s="14">
        <f>+D5-D6</f>
        <v>2</v>
      </c>
      <c r="E7" s="14">
        <f>F7+G7</f>
        <v>4</v>
      </c>
      <c r="F7" s="14">
        <f>+F5-F6</f>
        <v>3</v>
      </c>
      <c r="G7" s="14">
        <f>+G5-G6</f>
        <v>1</v>
      </c>
      <c r="H7" s="14">
        <f>I7+J7</f>
        <v>5</v>
      </c>
      <c r="I7" s="14">
        <f>+I5-I6</f>
        <v>4</v>
      </c>
      <c r="J7" s="14">
        <f>+J5-J6</f>
        <v>1</v>
      </c>
      <c r="K7" s="14">
        <f>L7+M7</f>
        <v>36</v>
      </c>
      <c r="L7" s="14">
        <f>+L5-L6</f>
        <v>16</v>
      </c>
      <c r="M7" s="14">
        <f>+M5-M6</f>
        <v>20</v>
      </c>
      <c r="N7" s="14">
        <f>+N5-N6</f>
        <v>1074</v>
      </c>
      <c r="O7" s="14">
        <f>+O5-O6</f>
        <v>313</v>
      </c>
    </row>
    <row r="8" spans="1:15" ht="16.5" customHeight="1">
      <c r="A8" s="5" t="s">
        <v>34</v>
      </c>
      <c r="B8" s="10">
        <f aca="true" t="shared" si="3" ref="B8:B39">C8+D8</f>
        <v>4</v>
      </c>
      <c r="C8" s="4">
        <v>2</v>
      </c>
      <c r="D8" s="4">
        <v>2</v>
      </c>
      <c r="E8" s="10">
        <f t="shared" si="0"/>
        <v>1</v>
      </c>
      <c r="F8" s="4"/>
      <c r="G8" s="4">
        <v>1</v>
      </c>
      <c r="H8" s="10">
        <f t="shared" si="1"/>
        <v>13</v>
      </c>
      <c r="I8" s="4">
        <v>12</v>
      </c>
      <c r="J8" s="4">
        <v>1</v>
      </c>
      <c r="K8" s="10">
        <f t="shared" si="2"/>
        <v>81</v>
      </c>
      <c r="L8" s="4">
        <v>34</v>
      </c>
      <c r="M8" s="4">
        <v>47</v>
      </c>
      <c r="N8" s="4">
        <v>1526</v>
      </c>
      <c r="O8" s="4">
        <v>487</v>
      </c>
    </row>
    <row r="9" spans="1:15" ht="16.5" customHeight="1">
      <c r="A9" s="5" t="s">
        <v>35</v>
      </c>
      <c r="B9" s="10">
        <f t="shared" si="3"/>
        <v>0</v>
      </c>
      <c r="C9" s="4"/>
      <c r="D9" s="4"/>
      <c r="E9" s="10">
        <f t="shared" si="0"/>
        <v>0</v>
      </c>
      <c r="F9" s="4"/>
      <c r="G9" s="4"/>
      <c r="H9" s="10">
        <f t="shared" si="1"/>
        <v>0</v>
      </c>
      <c r="I9" s="4"/>
      <c r="J9" s="4"/>
      <c r="K9" s="10">
        <f t="shared" si="2"/>
        <v>0</v>
      </c>
      <c r="L9" s="4"/>
      <c r="M9" s="4"/>
      <c r="N9" s="4">
        <v>13</v>
      </c>
      <c r="O9" s="4">
        <v>7</v>
      </c>
    </row>
    <row r="10" spans="1:15" ht="16.5" customHeight="1">
      <c r="A10" s="5" t="s">
        <v>36</v>
      </c>
      <c r="B10" s="10">
        <f t="shared" si="3"/>
        <v>0</v>
      </c>
      <c r="C10" s="4"/>
      <c r="D10" s="4"/>
      <c r="E10" s="10">
        <f t="shared" si="0"/>
        <v>0</v>
      </c>
      <c r="F10" s="4"/>
      <c r="G10" s="4"/>
      <c r="H10" s="10">
        <f t="shared" si="1"/>
        <v>0</v>
      </c>
      <c r="I10" s="4"/>
      <c r="J10" s="4"/>
      <c r="K10" s="10">
        <f t="shared" si="2"/>
        <v>3</v>
      </c>
      <c r="L10" s="4">
        <v>2</v>
      </c>
      <c r="M10" s="4">
        <v>1</v>
      </c>
      <c r="N10" s="4">
        <v>60</v>
      </c>
      <c r="O10" s="4">
        <v>10</v>
      </c>
    </row>
    <row r="11" spans="1:15" ht="16.5" customHeight="1">
      <c r="A11" s="5" t="s">
        <v>37</v>
      </c>
      <c r="B11" s="10">
        <f t="shared" si="3"/>
        <v>0</v>
      </c>
      <c r="C11" s="4"/>
      <c r="D11" s="4"/>
      <c r="E11" s="10">
        <f t="shared" si="0"/>
        <v>0</v>
      </c>
      <c r="F11" s="4"/>
      <c r="G11" s="4"/>
      <c r="H11" s="10">
        <f t="shared" si="1"/>
        <v>0</v>
      </c>
      <c r="I11" s="4"/>
      <c r="J11" s="4"/>
      <c r="K11" s="10">
        <f t="shared" si="2"/>
        <v>1</v>
      </c>
      <c r="L11" s="4"/>
      <c r="M11" s="4">
        <v>1</v>
      </c>
      <c r="N11" s="4">
        <v>30</v>
      </c>
      <c r="O11" s="4">
        <v>12</v>
      </c>
    </row>
    <row r="12" spans="1:15" ht="16.5" customHeight="1">
      <c r="A12" s="5" t="s">
        <v>38</v>
      </c>
      <c r="B12" s="10">
        <f t="shared" si="3"/>
        <v>0</v>
      </c>
      <c r="C12" s="4"/>
      <c r="D12" s="4"/>
      <c r="E12" s="10">
        <f t="shared" si="0"/>
        <v>0</v>
      </c>
      <c r="F12" s="4"/>
      <c r="G12" s="4"/>
      <c r="H12" s="10">
        <f t="shared" si="1"/>
        <v>0</v>
      </c>
      <c r="I12" s="4"/>
      <c r="J12" s="4"/>
      <c r="K12" s="10">
        <f t="shared" si="2"/>
        <v>1</v>
      </c>
      <c r="L12" s="4"/>
      <c r="M12" s="4">
        <v>1</v>
      </c>
      <c r="N12" s="4">
        <v>15</v>
      </c>
      <c r="O12" s="4">
        <v>1</v>
      </c>
    </row>
    <row r="13" spans="1:15" ht="16.5" customHeight="1">
      <c r="A13" s="11" t="s">
        <v>39</v>
      </c>
      <c r="B13" s="10">
        <f t="shared" si="3"/>
        <v>4</v>
      </c>
      <c r="C13" s="10">
        <f>SUM(C8:C12)</f>
        <v>2</v>
      </c>
      <c r="D13" s="10">
        <f>SUM(D8:D12)</f>
        <v>2</v>
      </c>
      <c r="E13" s="10">
        <f t="shared" si="0"/>
        <v>1</v>
      </c>
      <c r="F13" s="10">
        <f>SUM(F8:F12)</f>
        <v>0</v>
      </c>
      <c r="G13" s="10">
        <f>SUM(G8:G12)</f>
        <v>1</v>
      </c>
      <c r="H13" s="10">
        <f t="shared" si="1"/>
        <v>13</v>
      </c>
      <c r="I13" s="10">
        <f>SUM(I8:I12)</f>
        <v>12</v>
      </c>
      <c r="J13" s="10">
        <f>SUM(J8:J12)</f>
        <v>1</v>
      </c>
      <c r="K13" s="10">
        <f t="shared" si="2"/>
        <v>86</v>
      </c>
      <c r="L13" s="10">
        <f>SUM(L8:L12)</f>
        <v>36</v>
      </c>
      <c r="M13" s="10">
        <f>SUM(M8:M12)</f>
        <v>50</v>
      </c>
      <c r="N13" s="10">
        <f>SUM(N8:N12)</f>
        <v>1644</v>
      </c>
      <c r="O13" s="10">
        <f>SUM(O8:O12)</f>
        <v>517</v>
      </c>
    </row>
    <row r="14" spans="1:15" ht="16.5" customHeight="1">
      <c r="A14" s="5" t="s">
        <v>68</v>
      </c>
      <c r="B14" s="10">
        <f>C14+D14</f>
        <v>1</v>
      </c>
      <c r="C14" s="4"/>
      <c r="D14" s="4">
        <v>1</v>
      </c>
      <c r="E14" s="10">
        <f t="shared" si="0"/>
        <v>0</v>
      </c>
      <c r="F14" s="4"/>
      <c r="G14" s="4"/>
      <c r="H14" s="10">
        <f t="shared" si="1"/>
        <v>0</v>
      </c>
      <c r="I14" s="4"/>
      <c r="J14" s="4"/>
      <c r="K14" s="10">
        <f t="shared" si="2"/>
        <v>5</v>
      </c>
      <c r="L14" s="4">
        <v>2</v>
      </c>
      <c r="M14" s="4">
        <v>3</v>
      </c>
      <c r="N14" s="4">
        <v>157</v>
      </c>
      <c r="O14" s="4">
        <v>55</v>
      </c>
    </row>
    <row r="15" spans="1:15" ht="16.5" customHeight="1">
      <c r="A15" s="5" t="s">
        <v>40</v>
      </c>
      <c r="B15" s="10">
        <f t="shared" si="3"/>
        <v>0</v>
      </c>
      <c r="C15" s="4"/>
      <c r="D15" s="4"/>
      <c r="E15" s="10">
        <f t="shared" si="0"/>
        <v>0</v>
      </c>
      <c r="F15" s="4"/>
      <c r="G15" s="4"/>
      <c r="H15" s="10">
        <f t="shared" si="1"/>
        <v>0</v>
      </c>
      <c r="I15" s="4"/>
      <c r="J15" s="4"/>
      <c r="K15" s="10">
        <f t="shared" si="2"/>
        <v>3</v>
      </c>
      <c r="L15" s="4">
        <v>1</v>
      </c>
      <c r="M15" s="4">
        <v>2</v>
      </c>
      <c r="N15" s="4">
        <v>106</v>
      </c>
      <c r="O15" s="4">
        <v>33</v>
      </c>
    </row>
    <row r="16" spans="1:15" ht="16.5" customHeight="1">
      <c r="A16" s="5" t="s">
        <v>41</v>
      </c>
      <c r="B16" s="10">
        <f t="shared" si="3"/>
        <v>1</v>
      </c>
      <c r="C16" s="4"/>
      <c r="D16" s="4">
        <v>1</v>
      </c>
      <c r="E16" s="10">
        <f t="shared" si="0"/>
        <v>1</v>
      </c>
      <c r="F16" s="4"/>
      <c r="G16" s="4">
        <v>1</v>
      </c>
      <c r="H16" s="10">
        <f t="shared" si="1"/>
        <v>0</v>
      </c>
      <c r="I16" s="4"/>
      <c r="J16" s="4"/>
      <c r="K16" s="10">
        <f t="shared" si="2"/>
        <v>8</v>
      </c>
      <c r="L16" s="4">
        <v>2</v>
      </c>
      <c r="M16" s="4">
        <v>6</v>
      </c>
      <c r="N16" s="4">
        <v>160</v>
      </c>
      <c r="O16" s="4">
        <v>66</v>
      </c>
    </row>
    <row r="17" spans="1:15" ht="16.5" customHeight="1">
      <c r="A17" s="5" t="s">
        <v>42</v>
      </c>
      <c r="B17" s="10">
        <f t="shared" si="3"/>
        <v>1</v>
      </c>
      <c r="C17" s="4">
        <v>1</v>
      </c>
      <c r="D17" s="4"/>
      <c r="E17" s="10">
        <f t="shared" si="0"/>
        <v>1</v>
      </c>
      <c r="F17" s="4">
        <v>1</v>
      </c>
      <c r="G17" s="4"/>
      <c r="H17" s="10">
        <f t="shared" si="1"/>
        <v>2</v>
      </c>
      <c r="I17" s="4">
        <v>2</v>
      </c>
      <c r="J17" s="4"/>
      <c r="K17" s="10">
        <f t="shared" si="2"/>
        <v>3</v>
      </c>
      <c r="L17" s="4">
        <v>2</v>
      </c>
      <c r="M17" s="4">
        <v>1</v>
      </c>
      <c r="N17" s="4">
        <v>133</v>
      </c>
      <c r="O17" s="4">
        <v>47</v>
      </c>
    </row>
    <row r="18" spans="1:15" ht="16.5" customHeight="1">
      <c r="A18" s="5" t="s">
        <v>43</v>
      </c>
      <c r="B18" s="10">
        <f t="shared" si="3"/>
        <v>0</v>
      </c>
      <c r="C18" s="4"/>
      <c r="D18" s="4"/>
      <c r="E18" s="10">
        <f t="shared" si="0"/>
        <v>0</v>
      </c>
      <c r="F18" s="4"/>
      <c r="G18" s="4"/>
      <c r="H18" s="10">
        <f t="shared" si="1"/>
        <v>0</v>
      </c>
      <c r="I18" s="4"/>
      <c r="J18" s="4"/>
      <c r="K18" s="10">
        <f t="shared" si="2"/>
        <v>2</v>
      </c>
      <c r="L18" s="4">
        <v>1</v>
      </c>
      <c r="M18" s="4">
        <v>1</v>
      </c>
      <c r="N18" s="4">
        <v>56</v>
      </c>
      <c r="O18" s="4">
        <v>18</v>
      </c>
    </row>
    <row r="19" spans="1:15" ht="16.5" customHeight="1">
      <c r="A19" s="11" t="s">
        <v>39</v>
      </c>
      <c r="B19" s="10">
        <f t="shared" si="3"/>
        <v>3</v>
      </c>
      <c r="C19" s="10">
        <f>SUM(C14:C18)</f>
        <v>1</v>
      </c>
      <c r="D19" s="10">
        <f>SUM(D14:D18)</f>
        <v>2</v>
      </c>
      <c r="E19" s="10">
        <f t="shared" si="0"/>
        <v>2</v>
      </c>
      <c r="F19" s="10">
        <f>SUM(F14:F18)</f>
        <v>1</v>
      </c>
      <c r="G19" s="10">
        <f>SUM(G14:G18)</f>
        <v>1</v>
      </c>
      <c r="H19" s="10">
        <f t="shared" si="1"/>
        <v>2</v>
      </c>
      <c r="I19" s="10">
        <f>SUM(I14:I18)</f>
        <v>2</v>
      </c>
      <c r="J19" s="10">
        <f>SUM(J14:J18)</f>
        <v>0</v>
      </c>
      <c r="K19" s="10">
        <f t="shared" si="2"/>
        <v>21</v>
      </c>
      <c r="L19" s="10">
        <f>SUM(L14:L18)</f>
        <v>8</v>
      </c>
      <c r="M19" s="10">
        <f>SUM(M14:M18)</f>
        <v>13</v>
      </c>
      <c r="N19" s="10">
        <f>SUM(N14:N18)</f>
        <v>612</v>
      </c>
      <c r="O19" s="10">
        <f>SUM(O14:O18)</f>
        <v>219</v>
      </c>
    </row>
    <row r="20" spans="1:15" ht="16.5" customHeight="1">
      <c r="A20" s="5" t="s">
        <v>44</v>
      </c>
      <c r="B20" s="10">
        <f t="shared" si="3"/>
        <v>0</v>
      </c>
      <c r="C20" s="4"/>
      <c r="D20" s="4"/>
      <c r="E20" s="10">
        <f t="shared" si="0"/>
        <v>0</v>
      </c>
      <c r="F20" s="4"/>
      <c r="G20" s="4"/>
      <c r="H20" s="10">
        <f t="shared" si="1"/>
        <v>1</v>
      </c>
      <c r="I20" s="4">
        <v>1</v>
      </c>
      <c r="J20" s="4"/>
      <c r="K20" s="10">
        <f t="shared" si="2"/>
        <v>9</v>
      </c>
      <c r="L20" s="4">
        <v>2</v>
      </c>
      <c r="M20" s="4">
        <v>7</v>
      </c>
      <c r="N20" s="4">
        <v>173</v>
      </c>
      <c r="O20" s="4">
        <v>59</v>
      </c>
    </row>
    <row r="21" spans="1:15" ht="16.5" customHeight="1">
      <c r="A21" s="5" t="s">
        <v>45</v>
      </c>
      <c r="B21" s="10">
        <f>C21+D21</f>
        <v>0</v>
      </c>
      <c r="C21" s="4"/>
      <c r="D21" s="4"/>
      <c r="E21" s="10">
        <f t="shared" si="0"/>
        <v>0</v>
      </c>
      <c r="F21" s="4"/>
      <c r="G21" s="4"/>
      <c r="H21" s="10">
        <f t="shared" si="1"/>
        <v>1</v>
      </c>
      <c r="I21" s="4">
        <v>1</v>
      </c>
      <c r="J21" s="4"/>
      <c r="K21" s="10">
        <f t="shared" si="2"/>
        <v>7</v>
      </c>
      <c r="L21" s="4">
        <v>3</v>
      </c>
      <c r="M21" s="4">
        <v>4</v>
      </c>
      <c r="N21" s="4">
        <v>124</v>
      </c>
      <c r="O21" s="4">
        <v>36</v>
      </c>
    </row>
    <row r="22" spans="1:15" ht="16.5" customHeight="1">
      <c r="A22" s="11" t="s">
        <v>39</v>
      </c>
      <c r="B22" s="10">
        <f t="shared" si="3"/>
        <v>0</v>
      </c>
      <c r="C22" s="10">
        <f>SUM(C20:C21)</f>
        <v>0</v>
      </c>
      <c r="D22" s="10">
        <f>SUM(D20:D21)</f>
        <v>0</v>
      </c>
      <c r="E22" s="10">
        <f t="shared" si="0"/>
        <v>0</v>
      </c>
      <c r="F22" s="10">
        <f>SUM(F20:F21)</f>
        <v>0</v>
      </c>
      <c r="G22" s="10">
        <f>SUM(G20:G21)</f>
        <v>0</v>
      </c>
      <c r="H22" s="10">
        <f t="shared" si="1"/>
        <v>2</v>
      </c>
      <c r="I22" s="10">
        <f>SUM(I20:I21)</f>
        <v>2</v>
      </c>
      <c r="J22" s="10">
        <f>SUM(J20:J21)</f>
        <v>0</v>
      </c>
      <c r="K22" s="10">
        <f t="shared" si="2"/>
        <v>16</v>
      </c>
      <c r="L22" s="10">
        <f>SUM(L20:L21)</f>
        <v>5</v>
      </c>
      <c r="M22" s="10">
        <f>SUM(M20:M21)</f>
        <v>11</v>
      </c>
      <c r="N22" s="10">
        <f>SUM(N20:N21)</f>
        <v>297</v>
      </c>
      <c r="O22" s="10">
        <f>SUM(O20:O21)</f>
        <v>95</v>
      </c>
    </row>
    <row r="23" spans="1:15" ht="16.5" customHeight="1">
      <c r="A23" s="5" t="s">
        <v>46</v>
      </c>
      <c r="B23" s="10">
        <f>C23+D23</f>
        <v>6</v>
      </c>
      <c r="C23" s="4">
        <v>3</v>
      </c>
      <c r="D23" s="4">
        <v>3</v>
      </c>
      <c r="E23" s="10">
        <f t="shared" si="0"/>
        <v>1</v>
      </c>
      <c r="F23" s="4">
        <v>1</v>
      </c>
      <c r="G23" s="4"/>
      <c r="H23" s="10">
        <f t="shared" si="1"/>
        <v>4</v>
      </c>
      <c r="I23" s="4">
        <v>3</v>
      </c>
      <c r="J23" s="4">
        <v>1</v>
      </c>
      <c r="K23" s="10">
        <f t="shared" si="2"/>
        <v>19</v>
      </c>
      <c r="L23" s="4">
        <v>13</v>
      </c>
      <c r="M23" s="4">
        <v>6</v>
      </c>
      <c r="N23" s="4">
        <v>367</v>
      </c>
      <c r="O23" s="4">
        <v>125</v>
      </c>
    </row>
    <row r="24" spans="1:15" ht="16.5" customHeight="1">
      <c r="A24" s="5" t="s">
        <v>71</v>
      </c>
      <c r="B24" s="10">
        <f>C24+D24</f>
        <v>4</v>
      </c>
      <c r="C24" s="4">
        <v>3</v>
      </c>
      <c r="D24" s="4">
        <v>1</v>
      </c>
      <c r="E24" s="10">
        <f t="shared" si="0"/>
        <v>2</v>
      </c>
      <c r="F24" s="4">
        <v>2</v>
      </c>
      <c r="G24" s="4"/>
      <c r="H24" s="10">
        <f t="shared" si="1"/>
        <v>2</v>
      </c>
      <c r="I24" s="4">
        <v>1</v>
      </c>
      <c r="J24" s="4">
        <v>1</v>
      </c>
      <c r="K24" s="10">
        <f t="shared" si="2"/>
        <v>11</v>
      </c>
      <c r="L24" s="4">
        <v>6</v>
      </c>
      <c r="M24" s="4">
        <v>5</v>
      </c>
      <c r="N24" s="4">
        <v>427</v>
      </c>
      <c r="O24" s="4">
        <v>156</v>
      </c>
    </row>
    <row r="25" spans="1:15" ht="16.5" customHeight="1">
      <c r="A25" s="5" t="s">
        <v>47</v>
      </c>
      <c r="B25" s="10">
        <f t="shared" si="3"/>
        <v>0</v>
      </c>
      <c r="C25" s="4"/>
      <c r="D25" s="4"/>
      <c r="E25" s="10">
        <f t="shared" si="0"/>
        <v>0</v>
      </c>
      <c r="F25" s="4"/>
      <c r="G25" s="4"/>
      <c r="H25" s="10">
        <f t="shared" si="1"/>
        <v>1</v>
      </c>
      <c r="I25" s="4">
        <v>1</v>
      </c>
      <c r="J25" s="4"/>
      <c r="K25" s="10">
        <f t="shared" si="2"/>
        <v>1</v>
      </c>
      <c r="L25" s="4">
        <v>1</v>
      </c>
      <c r="M25" s="4"/>
      <c r="N25" s="4">
        <v>12</v>
      </c>
      <c r="O25" s="4">
        <v>4</v>
      </c>
    </row>
    <row r="26" spans="1:15" ht="16.5" customHeight="1">
      <c r="A26" s="5" t="s">
        <v>73</v>
      </c>
      <c r="B26" s="10">
        <f>C26+D26</f>
        <v>0</v>
      </c>
      <c r="C26" s="4"/>
      <c r="D26" s="4"/>
      <c r="E26" s="10">
        <f t="shared" si="0"/>
        <v>0</v>
      </c>
      <c r="F26" s="4"/>
      <c r="G26" s="4"/>
      <c r="H26" s="10">
        <f t="shared" si="1"/>
        <v>0</v>
      </c>
      <c r="I26" s="4"/>
      <c r="J26" s="4"/>
      <c r="K26" s="10">
        <f t="shared" si="2"/>
        <v>1</v>
      </c>
      <c r="L26" s="4">
        <v>1</v>
      </c>
      <c r="M26" s="4"/>
      <c r="N26" s="4">
        <v>67</v>
      </c>
      <c r="O26" s="4">
        <v>18</v>
      </c>
    </row>
    <row r="27" spans="1:15" ht="16.5" customHeight="1">
      <c r="A27" s="5" t="s">
        <v>48</v>
      </c>
      <c r="B27" s="10">
        <f>C27+D27</f>
        <v>0</v>
      </c>
      <c r="C27" s="4"/>
      <c r="D27" s="4"/>
      <c r="E27" s="10">
        <f t="shared" si="0"/>
        <v>0</v>
      </c>
      <c r="F27" s="4"/>
      <c r="G27" s="4"/>
      <c r="H27" s="10">
        <f t="shared" si="1"/>
        <v>0</v>
      </c>
      <c r="I27" s="4"/>
      <c r="J27" s="4"/>
      <c r="K27" s="10">
        <f t="shared" si="2"/>
        <v>4</v>
      </c>
      <c r="L27" s="4">
        <v>2</v>
      </c>
      <c r="M27" s="4">
        <v>2</v>
      </c>
      <c r="N27" s="4">
        <v>100</v>
      </c>
      <c r="O27" s="4">
        <v>25</v>
      </c>
    </row>
    <row r="28" spans="1:15" ht="16.5" customHeight="1">
      <c r="A28" s="5" t="s">
        <v>49</v>
      </c>
      <c r="B28" s="10">
        <f>C28+D28</f>
        <v>0</v>
      </c>
      <c r="C28" s="4"/>
      <c r="D28" s="4"/>
      <c r="E28" s="10">
        <f t="shared" si="0"/>
        <v>0</v>
      </c>
      <c r="F28" s="4"/>
      <c r="G28" s="4"/>
      <c r="H28" s="10">
        <f t="shared" si="1"/>
        <v>0</v>
      </c>
      <c r="I28" s="4"/>
      <c r="J28" s="4"/>
      <c r="K28" s="10">
        <f t="shared" si="2"/>
        <v>0</v>
      </c>
      <c r="L28" s="4"/>
      <c r="M28" s="4"/>
      <c r="N28" s="4">
        <v>11</v>
      </c>
      <c r="O28" s="4">
        <v>2</v>
      </c>
    </row>
    <row r="29" spans="1:15" ht="16.5" customHeight="1">
      <c r="A29" s="5" t="s">
        <v>50</v>
      </c>
      <c r="B29" s="10">
        <f t="shared" si="3"/>
        <v>0</v>
      </c>
      <c r="C29" s="4"/>
      <c r="D29" s="4"/>
      <c r="E29" s="10">
        <f t="shared" si="0"/>
        <v>0</v>
      </c>
      <c r="F29" s="4"/>
      <c r="G29" s="4"/>
      <c r="H29" s="10">
        <f t="shared" si="1"/>
        <v>0</v>
      </c>
      <c r="I29" s="4"/>
      <c r="J29" s="4"/>
      <c r="K29" s="10">
        <f t="shared" si="2"/>
        <v>1</v>
      </c>
      <c r="L29" s="4"/>
      <c r="M29" s="4">
        <v>1</v>
      </c>
      <c r="N29" s="4">
        <v>41</v>
      </c>
      <c r="O29" s="4">
        <v>14</v>
      </c>
    </row>
    <row r="30" spans="1:15" ht="16.5" customHeight="1">
      <c r="A30" s="11" t="s">
        <v>39</v>
      </c>
      <c r="B30" s="10">
        <f t="shared" si="3"/>
        <v>10</v>
      </c>
      <c r="C30" s="10">
        <f>SUM(C23:C29)</f>
        <v>6</v>
      </c>
      <c r="D30" s="10">
        <f>SUM(D23:D29)</f>
        <v>4</v>
      </c>
      <c r="E30" s="10">
        <f t="shared" si="0"/>
        <v>3</v>
      </c>
      <c r="F30" s="10">
        <f>SUM(F23:F29)</f>
        <v>3</v>
      </c>
      <c r="G30" s="10">
        <f>SUM(G23:G29)</f>
        <v>0</v>
      </c>
      <c r="H30" s="10">
        <f t="shared" si="1"/>
        <v>7</v>
      </c>
      <c r="I30" s="10">
        <f>SUM(I23:I29)</f>
        <v>5</v>
      </c>
      <c r="J30" s="10">
        <f>SUM(J23:J29)</f>
        <v>2</v>
      </c>
      <c r="K30" s="10">
        <f t="shared" si="2"/>
        <v>37</v>
      </c>
      <c r="L30" s="10">
        <f>SUM(L23:L29)</f>
        <v>23</v>
      </c>
      <c r="M30" s="10">
        <f>SUM(M23:M29)</f>
        <v>14</v>
      </c>
      <c r="N30" s="10">
        <f>SUM(N23:N29)</f>
        <v>1025</v>
      </c>
      <c r="O30" s="10">
        <f>SUM(O23:O29)</f>
        <v>344</v>
      </c>
    </row>
    <row r="31" spans="1:15" ht="16.5" customHeight="1">
      <c r="A31" s="5" t="s">
        <v>51</v>
      </c>
      <c r="B31" s="10">
        <f t="shared" si="3"/>
        <v>2</v>
      </c>
      <c r="C31" s="4">
        <v>2</v>
      </c>
      <c r="D31" s="4"/>
      <c r="E31" s="10">
        <f t="shared" si="0"/>
        <v>2</v>
      </c>
      <c r="F31" s="4">
        <v>2</v>
      </c>
      <c r="G31" s="4"/>
      <c r="H31" s="10">
        <f t="shared" si="1"/>
        <v>2</v>
      </c>
      <c r="I31" s="4">
        <v>2</v>
      </c>
      <c r="J31" s="4"/>
      <c r="K31" s="10">
        <f t="shared" si="2"/>
        <v>16</v>
      </c>
      <c r="L31" s="4">
        <v>6</v>
      </c>
      <c r="M31" s="4">
        <v>10</v>
      </c>
      <c r="N31" s="4">
        <v>409</v>
      </c>
      <c r="O31" s="4">
        <v>131</v>
      </c>
    </row>
    <row r="32" spans="1:15" ht="16.5" customHeight="1">
      <c r="A32" s="5" t="s">
        <v>52</v>
      </c>
      <c r="B32" s="10">
        <f>C32+D32</f>
        <v>0</v>
      </c>
      <c r="C32" s="4"/>
      <c r="D32" s="4"/>
      <c r="E32" s="10">
        <f t="shared" si="0"/>
        <v>0</v>
      </c>
      <c r="F32" s="4"/>
      <c r="G32" s="4"/>
      <c r="H32" s="10">
        <f t="shared" si="1"/>
        <v>0</v>
      </c>
      <c r="I32" s="4"/>
      <c r="J32" s="4"/>
      <c r="K32" s="10">
        <f t="shared" si="2"/>
        <v>1</v>
      </c>
      <c r="L32" s="4">
        <v>1</v>
      </c>
      <c r="M32" s="4"/>
      <c r="N32" s="4">
        <v>47</v>
      </c>
      <c r="O32" s="4">
        <v>8</v>
      </c>
    </row>
    <row r="33" spans="1:15" ht="16.5" customHeight="1">
      <c r="A33" s="5" t="s">
        <v>72</v>
      </c>
      <c r="B33" s="10">
        <f t="shared" si="3"/>
        <v>0</v>
      </c>
      <c r="C33" s="4"/>
      <c r="D33" s="4"/>
      <c r="E33" s="10">
        <f aca="true" t="shared" si="4" ref="E33:E39">F33+G33</f>
        <v>0</v>
      </c>
      <c r="F33" s="4"/>
      <c r="G33" s="4"/>
      <c r="H33" s="10">
        <f aca="true" t="shared" si="5" ref="H33:H39">I33+J33</f>
        <v>0</v>
      </c>
      <c r="I33" s="4"/>
      <c r="J33" s="4"/>
      <c r="K33" s="10">
        <f aca="true" t="shared" si="6" ref="K33:K39">L33+M33</f>
        <v>2</v>
      </c>
      <c r="L33" s="4">
        <v>1</v>
      </c>
      <c r="M33" s="4">
        <v>1</v>
      </c>
      <c r="N33" s="4">
        <v>68</v>
      </c>
      <c r="O33" s="4">
        <v>9</v>
      </c>
    </row>
    <row r="34" spans="1:15" ht="16.5" customHeight="1">
      <c r="A34" s="11" t="s">
        <v>39</v>
      </c>
      <c r="B34" s="10">
        <f t="shared" si="3"/>
        <v>2</v>
      </c>
      <c r="C34" s="14">
        <f>SUM(C31:C33)-C51</f>
        <v>2</v>
      </c>
      <c r="D34" s="10">
        <f>SUM(D31:D33)</f>
        <v>0</v>
      </c>
      <c r="E34" s="10">
        <f t="shared" si="4"/>
        <v>2</v>
      </c>
      <c r="F34" s="14">
        <f>SUM(F31:F33)-F51</f>
        <v>2</v>
      </c>
      <c r="G34" s="14">
        <f>SUM(G31:G33)-G51</f>
        <v>0</v>
      </c>
      <c r="H34" s="10">
        <f t="shared" si="5"/>
        <v>2</v>
      </c>
      <c r="I34" s="14">
        <f>SUM(I31:I33)-I51</f>
        <v>2</v>
      </c>
      <c r="J34" s="14">
        <f>SUM(J31:J33)-J51</f>
        <v>0</v>
      </c>
      <c r="K34" s="10">
        <f t="shared" si="6"/>
        <v>18</v>
      </c>
      <c r="L34" s="14">
        <f>SUM(L31:L33)-L51</f>
        <v>8</v>
      </c>
      <c r="M34" s="14">
        <f>SUM(M31:M33)-M51</f>
        <v>10</v>
      </c>
      <c r="N34" s="14">
        <f>SUM(N31:N33)-N51</f>
        <v>517</v>
      </c>
      <c r="O34" s="14">
        <f>SUM(O31:O33)-O51</f>
        <v>146</v>
      </c>
    </row>
    <row r="35" spans="1:15" ht="16.5" customHeight="1">
      <c r="A35" s="5" t="s">
        <v>53</v>
      </c>
      <c r="B35" s="10">
        <f t="shared" si="3"/>
        <v>0</v>
      </c>
      <c r="C35" s="4"/>
      <c r="D35" s="4"/>
      <c r="E35" s="10">
        <f t="shared" si="4"/>
        <v>0</v>
      </c>
      <c r="F35" s="4"/>
      <c r="G35" s="4"/>
      <c r="H35" s="10">
        <f t="shared" si="5"/>
        <v>1</v>
      </c>
      <c r="I35" s="4">
        <v>1</v>
      </c>
      <c r="J35" s="4"/>
      <c r="K35" s="10">
        <f t="shared" si="6"/>
        <v>10</v>
      </c>
      <c r="L35" s="4">
        <v>8</v>
      </c>
      <c r="M35" s="4">
        <v>2</v>
      </c>
      <c r="N35" s="4">
        <v>150</v>
      </c>
      <c r="O35" s="4">
        <v>45</v>
      </c>
    </row>
    <row r="36" spans="1:15" ht="16.5" customHeight="1">
      <c r="A36" s="5" t="s">
        <v>54</v>
      </c>
      <c r="B36" s="10">
        <f t="shared" si="3"/>
        <v>0</v>
      </c>
      <c r="C36" s="4"/>
      <c r="D36" s="4"/>
      <c r="E36" s="10">
        <f t="shared" si="4"/>
        <v>0</v>
      </c>
      <c r="F36" s="4"/>
      <c r="G36" s="4"/>
      <c r="H36" s="10">
        <f t="shared" si="5"/>
        <v>0</v>
      </c>
      <c r="I36" s="4"/>
      <c r="J36" s="4"/>
      <c r="K36" s="10">
        <f t="shared" si="6"/>
        <v>0</v>
      </c>
      <c r="L36" s="4"/>
      <c r="M36" s="4"/>
      <c r="N36" s="4">
        <v>9</v>
      </c>
      <c r="O36" s="4">
        <v>0</v>
      </c>
    </row>
    <row r="37" spans="1:15" ht="16.5" customHeight="1">
      <c r="A37" s="5" t="s">
        <v>55</v>
      </c>
      <c r="B37" s="10">
        <f t="shared" si="3"/>
        <v>1</v>
      </c>
      <c r="C37" s="4">
        <v>1</v>
      </c>
      <c r="D37" s="4"/>
      <c r="E37" s="10">
        <f t="shared" si="4"/>
        <v>1</v>
      </c>
      <c r="F37" s="4">
        <v>1</v>
      </c>
      <c r="G37" s="4"/>
      <c r="H37" s="10">
        <f t="shared" si="5"/>
        <v>1</v>
      </c>
      <c r="I37" s="4"/>
      <c r="J37" s="4">
        <v>1</v>
      </c>
      <c r="K37" s="10">
        <f t="shared" si="6"/>
        <v>1</v>
      </c>
      <c r="L37" s="4"/>
      <c r="M37" s="4">
        <v>1</v>
      </c>
      <c r="N37" s="4">
        <v>63</v>
      </c>
      <c r="O37" s="4">
        <v>17</v>
      </c>
    </row>
    <row r="38" spans="1:15" ht="16.5" customHeight="1">
      <c r="A38" s="5" t="s">
        <v>56</v>
      </c>
      <c r="B38" s="10">
        <f t="shared" si="3"/>
        <v>0</v>
      </c>
      <c r="C38" s="4"/>
      <c r="D38" s="4"/>
      <c r="E38" s="10">
        <f t="shared" si="4"/>
        <v>0</v>
      </c>
      <c r="F38" s="4"/>
      <c r="G38" s="4"/>
      <c r="H38" s="10">
        <f t="shared" si="5"/>
        <v>1</v>
      </c>
      <c r="I38" s="4">
        <v>1</v>
      </c>
      <c r="J38" s="4"/>
      <c r="K38" s="10">
        <f t="shared" si="6"/>
        <v>1</v>
      </c>
      <c r="L38" s="4">
        <v>1</v>
      </c>
      <c r="M38" s="4"/>
      <c r="N38" s="4">
        <v>41</v>
      </c>
      <c r="O38" s="4">
        <v>10</v>
      </c>
    </row>
    <row r="39" spans="1:15" ht="16.5" customHeight="1">
      <c r="A39" s="11" t="s">
        <v>39</v>
      </c>
      <c r="B39" s="10">
        <f t="shared" si="3"/>
        <v>1</v>
      </c>
      <c r="C39" s="14">
        <f>SUM(C35:C38)+C51</f>
        <v>1</v>
      </c>
      <c r="D39" s="14">
        <f>SUM(D35:D38)+D51</f>
        <v>0</v>
      </c>
      <c r="E39" s="10">
        <f t="shared" si="4"/>
        <v>1</v>
      </c>
      <c r="F39" s="14">
        <f>SUM(F35:F38)+F51</f>
        <v>1</v>
      </c>
      <c r="G39" s="14">
        <f>SUM(G35:G38)+G51</f>
        <v>0</v>
      </c>
      <c r="H39" s="10">
        <f t="shared" si="5"/>
        <v>3</v>
      </c>
      <c r="I39" s="14">
        <f>SUM(I35:I38)+I51</f>
        <v>2</v>
      </c>
      <c r="J39" s="14">
        <f>SUM(J35:J38)+J51</f>
        <v>1</v>
      </c>
      <c r="K39" s="10">
        <f t="shared" si="6"/>
        <v>13</v>
      </c>
      <c r="L39" s="14">
        <f>SUM(L35:L38)+L51</f>
        <v>9</v>
      </c>
      <c r="M39" s="14">
        <f>SUM(M35:M38)+M51</f>
        <v>4</v>
      </c>
      <c r="N39" s="14">
        <f>SUM(N35:N38)+N51</f>
        <v>270</v>
      </c>
      <c r="O39" s="14">
        <f>SUM(O35:O38)+O51</f>
        <v>74</v>
      </c>
    </row>
    <row r="40" ht="7.5" customHeight="1"/>
    <row r="41" spans="1:15" ht="16.5" customHeight="1">
      <c r="A41" s="5" t="s">
        <v>77</v>
      </c>
      <c r="B41" s="10">
        <f aca="true" t="shared" si="7" ref="B41:B52">C41+D41</f>
        <v>0</v>
      </c>
      <c r="C41" s="4"/>
      <c r="D41" s="4"/>
      <c r="E41" s="10">
        <f aca="true" t="shared" si="8" ref="E41:E52">F41+G41</f>
        <v>0</v>
      </c>
      <c r="F41" s="4"/>
      <c r="G41" s="4"/>
      <c r="H41" s="10">
        <f aca="true" t="shared" si="9" ref="H41:H52">I41+J41</f>
        <v>1</v>
      </c>
      <c r="I41" s="4">
        <v>1</v>
      </c>
      <c r="J41" s="4"/>
      <c r="K41" s="10">
        <f aca="true" t="shared" si="10" ref="K41:K52">L41+M41</f>
        <v>9</v>
      </c>
      <c r="L41" s="4">
        <v>2</v>
      </c>
      <c r="M41" s="4">
        <v>7</v>
      </c>
      <c r="N41" s="4">
        <v>171</v>
      </c>
      <c r="O41" s="4">
        <v>58</v>
      </c>
    </row>
    <row r="42" spans="1:15" ht="16.5" customHeight="1">
      <c r="A42" s="5" t="s">
        <v>76</v>
      </c>
      <c r="B42" s="10">
        <f t="shared" si="7"/>
        <v>0</v>
      </c>
      <c r="C42" s="4"/>
      <c r="D42" s="4"/>
      <c r="E42" s="10">
        <f t="shared" si="8"/>
        <v>0</v>
      </c>
      <c r="F42" s="4"/>
      <c r="G42" s="4"/>
      <c r="H42" s="10">
        <f t="shared" si="9"/>
        <v>0</v>
      </c>
      <c r="I42" s="4"/>
      <c r="J42" s="4"/>
      <c r="K42" s="10">
        <f t="shared" si="10"/>
        <v>0</v>
      </c>
      <c r="L42" s="4"/>
      <c r="M42" s="4"/>
      <c r="N42" s="4">
        <v>2</v>
      </c>
      <c r="O42" s="4">
        <v>1</v>
      </c>
    </row>
    <row r="43" spans="1:15" ht="16.5" customHeight="1">
      <c r="A43" s="5" t="s">
        <v>78</v>
      </c>
      <c r="B43" s="10">
        <f t="shared" si="7"/>
        <v>1</v>
      </c>
      <c r="C43" s="4">
        <v>1</v>
      </c>
      <c r="D43" s="4"/>
      <c r="E43" s="10">
        <f t="shared" si="8"/>
        <v>1</v>
      </c>
      <c r="F43" s="4">
        <v>1</v>
      </c>
      <c r="G43" s="4"/>
      <c r="H43" s="10">
        <f t="shared" si="9"/>
        <v>0</v>
      </c>
      <c r="I43" s="4"/>
      <c r="J43" s="4"/>
      <c r="K43" s="10">
        <f t="shared" si="10"/>
        <v>8</v>
      </c>
      <c r="L43" s="4">
        <v>5</v>
      </c>
      <c r="M43" s="4">
        <v>3</v>
      </c>
      <c r="N43" s="4">
        <v>261</v>
      </c>
      <c r="O43" s="4">
        <v>111</v>
      </c>
    </row>
    <row r="44" spans="1:15" ht="16.5" customHeight="1">
      <c r="A44" s="5" t="s">
        <v>79</v>
      </c>
      <c r="B44" s="10">
        <f t="shared" si="7"/>
        <v>2</v>
      </c>
      <c r="C44" s="4">
        <v>2</v>
      </c>
      <c r="D44" s="4"/>
      <c r="E44" s="10">
        <f t="shared" si="8"/>
        <v>1</v>
      </c>
      <c r="F44" s="4">
        <v>1</v>
      </c>
      <c r="G44" s="4"/>
      <c r="H44" s="10">
        <f t="shared" si="9"/>
        <v>2</v>
      </c>
      <c r="I44" s="4">
        <v>1</v>
      </c>
      <c r="J44" s="4">
        <v>1</v>
      </c>
      <c r="K44" s="10">
        <f t="shared" si="10"/>
        <v>0</v>
      </c>
      <c r="L44" s="4"/>
      <c r="M44" s="4"/>
      <c r="N44" s="4">
        <v>126</v>
      </c>
      <c r="O44" s="4">
        <v>34</v>
      </c>
    </row>
    <row r="45" spans="1:15" ht="17.25" customHeight="1">
      <c r="A45" s="5" t="s">
        <v>80</v>
      </c>
      <c r="B45" s="10">
        <f t="shared" si="7"/>
        <v>1</v>
      </c>
      <c r="C45" s="4"/>
      <c r="D45" s="4">
        <v>1</v>
      </c>
      <c r="E45" s="10">
        <f t="shared" si="8"/>
        <v>0</v>
      </c>
      <c r="F45" s="4"/>
      <c r="G45" s="4"/>
      <c r="H45" s="10">
        <f t="shared" si="9"/>
        <v>0</v>
      </c>
      <c r="I45" s="4"/>
      <c r="J45" s="4"/>
      <c r="K45" s="10">
        <f t="shared" si="10"/>
        <v>3</v>
      </c>
      <c r="L45" s="4">
        <v>1</v>
      </c>
      <c r="M45" s="4">
        <v>2</v>
      </c>
      <c r="N45" s="4">
        <v>40</v>
      </c>
      <c r="O45" s="4">
        <v>11</v>
      </c>
    </row>
    <row r="46" spans="1:15" ht="16.5" customHeight="1">
      <c r="A46" s="5" t="s">
        <v>81</v>
      </c>
      <c r="B46" s="10">
        <f t="shared" si="7"/>
        <v>0</v>
      </c>
      <c r="C46" s="4"/>
      <c r="D46" s="4"/>
      <c r="E46" s="10">
        <f t="shared" si="8"/>
        <v>0</v>
      </c>
      <c r="F46" s="4"/>
      <c r="G46" s="4"/>
      <c r="H46" s="10">
        <f t="shared" si="9"/>
        <v>0</v>
      </c>
      <c r="I46" s="4"/>
      <c r="J46" s="4"/>
      <c r="K46" s="10">
        <f t="shared" si="10"/>
        <v>0</v>
      </c>
      <c r="L46" s="4"/>
      <c r="M46" s="4"/>
      <c r="N46" s="4"/>
      <c r="O46" s="4"/>
    </row>
    <row r="47" spans="1:15" ht="16.5" customHeight="1">
      <c r="A47" s="5" t="s">
        <v>82</v>
      </c>
      <c r="B47" s="10">
        <f t="shared" si="7"/>
        <v>0</v>
      </c>
      <c r="C47" s="4"/>
      <c r="D47" s="4"/>
      <c r="E47" s="10">
        <f t="shared" si="8"/>
        <v>0</v>
      </c>
      <c r="F47" s="4"/>
      <c r="G47" s="4"/>
      <c r="H47" s="10">
        <f t="shared" si="9"/>
        <v>0</v>
      </c>
      <c r="I47" s="4"/>
      <c r="J47" s="4"/>
      <c r="K47" s="10">
        <f t="shared" si="10"/>
        <v>0</v>
      </c>
      <c r="L47" s="4"/>
      <c r="M47" s="4"/>
      <c r="N47" s="4"/>
      <c r="O47" s="4">
        <v>1</v>
      </c>
    </row>
    <row r="48" spans="1:15" ht="16.5" customHeight="1">
      <c r="A48" s="5" t="s">
        <v>83</v>
      </c>
      <c r="B48" s="10">
        <f t="shared" si="7"/>
        <v>0</v>
      </c>
      <c r="C48" s="4"/>
      <c r="D48" s="4"/>
      <c r="E48" s="10">
        <f t="shared" si="8"/>
        <v>0</v>
      </c>
      <c r="F48" s="4"/>
      <c r="G48" s="4"/>
      <c r="H48" s="10">
        <f t="shared" si="9"/>
        <v>0</v>
      </c>
      <c r="I48" s="4"/>
      <c r="J48" s="4"/>
      <c r="K48" s="10">
        <f t="shared" si="10"/>
        <v>4</v>
      </c>
      <c r="L48" s="4">
        <v>2</v>
      </c>
      <c r="M48" s="4">
        <v>2</v>
      </c>
      <c r="N48" s="4">
        <v>99</v>
      </c>
      <c r="O48" s="4">
        <v>24</v>
      </c>
    </row>
    <row r="49" spans="1:15" ht="16.5" customHeight="1">
      <c r="A49" s="5" t="s">
        <v>84</v>
      </c>
      <c r="B49" s="10">
        <f t="shared" si="7"/>
        <v>0</v>
      </c>
      <c r="C49" s="4"/>
      <c r="D49" s="4"/>
      <c r="E49" s="10">
        <f t="shared" si="8"/>
        <v>0</v>
      </c>
      <c r="F49" s="4"/>
      <c r="G49" s="4"/>
      <c r="H49" s="10">
        <f t="shared" si="9"/>
        <v>0</v>
      </c>
      <c r="I49" s="4"/>
      <c r="J49" s="4"/>
      <c r="K49" s="10">
        <f t="shared" si="10"/>
        <v>0</v>
      </c>
      <c r="L49" s="4"/>
      <c r="M49" s="4"/>
      <c r="N49" s="4">
        <v>1</v>
      </c>
      <c r="O49" s="4"/>
    </row>
    <row r="50" spans="1:15" ht="16.5" customHeight="1">
      <c r="A50" s="5" t="s">
        <v>85</v>
      </c>
      <c r="B50" s="10">
        <f t="shared" si="7"/>
        <v>0</v>
      </c>
      <c r="C50" s="4"/>
      <c r="D50" s="4"/>
      <c r="E50" s="10">
        <f t="shared" si="8"/>
        <v>0</v>
      </c>
      <c r="F50" s="4"/>
      <c r="G50" s="4"/>
      <c r="H50" s="10">
        <f t="shared" si="9"/>
        <v>0</v>
      </c>
      <c r="I50" s="4"/>
      <c r="J50" s="4"/>
      <c r="K50" s="10">
        <f t="shared" si="10"/>
        <v>0</v>
      </c>
      <c r="L50" s="4"/>
      <c r="M50" s="4"/>
      <c r="N50" s="4">
        <v>8</v>
      </c>
      <c r="O50" s="4">
        <v>1</v>
      </c>
    </row>
    <row r="51" spans="1:15" ht="16.5" customHeight="1">
      <c r="A51" s="5" t="s">
        <v>86</v>
      </c>
      <c r="B51" s="10">
        <f t="shared" si="7"/>
        <v>0</v>
      </c>
      <c r="C51" s="4"/>
      <c r="D51" s="4"/>
      <c r="E51" s="10">
        <f t="shared" si="8"/>
        <v>0</v>
      </c>
      <c r="F51" s="4"/>
      <c r="G51" s="4"/>
      <c r="H51" s="10">
        <f t="shared" si="9"/>
        <v>0</v>
      </c>
      <c r="I51" s="4"/>
      <c r="J51" s="4"/>
      <c r="K51" s="10">
        <f t="shared" si="10"/>
        <v>1</v>
      </c>
      <c r="L51" s="4"/>
      <c r="M51" s="4">
        <v>1</v>
      </c>
      <c r="N51" s="4">
        <v>7</v>
      </c>
      <c r="O51" s="4">
        <v>2</v>
      </c>
    </row>
    <row r="52" spans="1:15" ht="16.5" customHeight="1">
      <c r="A52" s="5" t="s">
        <v>87</v>
      </c>
      <c r="B52" s="10">
        <f t="shared" si="7"/>
        <v>0</v>
      </c>
      <c r="C52" s="4"/>
      <c r="D52" s="4"/>
      <c r="E52" s="10">
        <f t="shared" si="8"/>
        <v>0</v>
      </c>
      <c r="F52" s="4"/>
      <c r="G52" s="4"/>
      <c r="H52" s="10">
        <f t="shared" si="9"/>
        <v>0</v>
      </c>
      <c r="I52" s="4"/>
      <c r="J52" s="4"/>
      <c r="K52" s="10">
        <f t="shared" si="10"/>
        <v>1</v>
      </c>
      <c r="L52" s="4">
        <v>1</v>
      </c>
      <c r="M52" s="4"/>
      <c r="N52" s="4">
        <v>53</v>
      </c>
      <c r="O52" s="4">
        <v>6</v>
      </c>
    </row>
    <row r="53" ht="13.5">
      <c r="A53" s="18" t="s">
        <v>88</v>
      </c>
    </row>
    <row r="54" ht="13.5">
      <c r="A54" s="18" t="s">
        <v>75</v>
      </c>
    </row>
    <row r="55" ht="13.5">
      <c r="A55" s="18" t="s">
        <v>89</v>
      </c>
    </row>
  </sheetData>
  <mergeCells count="7">
    <mergeCell ref="N3:N4"/>
    <mergeCell ref="O3:O4"/>
    <mergeCell ref="A3:A4"/>
    <mergeCell ref="E3:G3"/>
    <mergeCell ref="H3:J3"/>
    <mergeCell ref="K3:M3"/>
    <mergeCell ref="B3:D3"/>
  </mergeCells>
  <printOptions/>
  <pageMargins left="0.5" right="0.19" top="0.4" bottom="0.24" header="0.31" footer="0.2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workbookViewId="0" topLeftCell="A22">
      <pane xSplit="1" topLeftCell="B1" activePane="topRight" state="frozen"/>
      <selection pane="topLeft" activeCell="A1" sqref="A1"/>
      <selection pane="topRight" activeCell="A40" sqref="A40"/>
    </sheetView>
  </sheetViews>
  <sheetFormatPr defaultColWidth="9.00390625" defaultRowHeight="13.5"/>
  <cols>
    <col min="1" max="1" width="21.00390625" style="2" customWidth="1"/>
    <col min="2" max="2" width="16.375" style="2" customWidth="1"/>
    <col min="3" max="12" width="12.625" style="2" customWidth="1"/>
    <col min="13" max="16384" width="9.00390625" style="2" customWidth="1"/>
  </cols>
  <sheetData>
    <row r="1" ht="18.75">
      <c r="A1" s="1" t="s">
        <v>60</v>
      </c>
    </row>
    <row r="2" ht="13.5" customHeight="1">
      <c r="A2" s="2" t="s">
        <v>61</v>
      </c>
    </row>
    <row r="3" spans="1:12" ht="21.75" customHeight="1">
      <c r="A3" s="26" t="s">
        <v>0</v>
      </c>
      <c r="B3" s="26" t="s">
        <v>1</v>
      </c>
      <c r="C3" s="27" t="s">
        <v>2</v>
      </c>
      <c r="D3" s="28"/>
      <c r="E3" s="27" t="s">
        <v>6</v>
      </c>
      <c r="F3" s="28"/>
      <c r="G3" s="27" t="s">
        <v>7</v>
      </c>
      <c r="H3" s="28"/>
      <c r="I3" s="27" t="s">
        <v>8</v>
      </c>
      <c r="J3" s="28"/>
      <c r="K3" s="27" t="s">
        <v>62</v>
      </c>
      <c r="L3" s="28"/>
    </row>
    <row r="4" spans="1:12" ht="21.75" customHeight="1">
      <c r="A4" s="26"/>
      <c r="B4" s="26"/>
      <c r="C4" s="3" t="s">
        <v>3</v>
      </c>
      <c r="D4" s="3" t="s">
        <v>63</v>
      </c>
      <c r="E4" s="3" t="s">
        <v>3</v>
      </c>
      <c r="F4" s="3" t="s">
        <v>63</v>
      </c>
      <c r="G4" s="3" t="s">
        <v>3</v>
      </c>
      <c r="H4" s="3" t="s">
        <v>63</v>
      </c>
      <c r="I4" s="3" t="s">
        <v>3</v>
      </c>
      <c r="J4" s="3" t="s">
        <v>64</v>
      </c>
      <c r="K4" s="3" t="s">
        <v>3</v>
      </c>
      <c r="L4" s="3" t="s">
        <v>64</v>
      </c>
    </row>
    <row r="5" spans="1:12" ht="16.5" customHeight="1">
      <c r="A5" s="12" t="s">
        <v>74</v>
      </c>
      <c r="B5" s="14">
        <f>+B13+B19+B22+B30+B34+B39</f>
        <v>809301</v>
      </c>
      <c r="C5" s="10">
        <f>'２-１'!C5</f>
        <v>7148</v>
      </c>
      <c r="D5" s="13">
        <f>C5/B5*1000</f>
        <v>8.832313317294801</v>
      </c>
      <c r="E5" s="10">
        <f>'２-１'!F5</f>
        <v>7772</v>
      </c>
      <c r="F5" s="13">
        <f>E5/B5*1000</f>
        <v>9.603349062956799</v>
      </c>
      <c r="G5" s="10">
        <f>'２-１'!I5</f>
        <v>-624</v>
      </c>
      <c r="H5" s="13">
        <f aca="true" t="shared" si="0" ref="H5:H39">G5/B5*1000</f>
        <v>-0.7710357456619972</v>
      </c>
      <c r="I5" s="10">
        <f>'２-１'!L5</f>
        <v>571</v>
      </c>
      <c r="J5" s="13">
        <f aca="true" t="shared" si="1" ref="J5:J39">I5/C5*1000</f>
        <v>79.88248461108002</v>
      </c>
      <c r="K5" s="10">
        <f>+'２-２'!B5</f>
        <v>20</v>
      </c>
      <c r="L5" s="13">
        <f aca="true" t="shared" si="2" ref="L5:L39">K5/C5*1000</f>
        <v>2.7979854504756574</v>
      </c>
    </row>
    <row r="6" spans="1:12" ht="16.5" customHeight="1">
      <c r="A6" s="11" t="s">
        <v>32</v>
      </c>
      <c r="B6" s="14">
        <v>592673</v>
      </c>
      <c r="C6" s="10">
        <f>'２-１'!C6</f>
        <v>5295</v>
      </c>
      <c r="D6" s="13">
        <f aca="true" t="shared" si="3" ref="D6:D39">C6/B6*1000</f>
        <v>8.934100254271748</v>
      </c>
      <c r="E6" s="10">
        <f>'２-１'!F6</f>
        <v>5402</v>
      </c>
      <c r="F6" s="13">
        <f aca="true" t="shared" si="4" ref="F6:F39">E6/B6*1000</f>
        <v>9.114638257521433</v>
      </c>
      <c r="G6" s="10">
        <f>'２-１'!I6</f>
        <v>-107</v>
      </c>
      <c r="H6" s="13">
        <f t="shared" si="0"/>
        <v>-0.18053800324968405</v>
      </c>
      <c r="I6" s="10">
        <f>'２-１'!L6</f>
        <v>424</v>
      </c>
      <c r="J6" s="13">
        <f t="shared" si="1"/>
        <v>80.07554296506137</v>
      </c>
      <c r="K6" s="10">
        <f>+'２-２'!B6</f>
        <v>16</v>
      </c>
      <c r="L6" s="13">
        <f t="shared" si="2"/>
        <v>3.021718602455146</v>
      </c>
    </row>
    <row r="7" spans="1:12" ht="16.5" customHeight="1">
      <c r="A7" s="11" t="s">
        <v>33</v>
      </c>
      <c r="B7" s="14">
        <v>216628</v>
      </c>
      <c r="C7" s="10">
        <f>'２-１'!C7</f>
        <v>1853</v>
      </c>
      <c r="D7" s="13">
        <f t="shared" si="3"/>
        <v>8.553834222722823</v>
      </c>
      <c r="E7" s="10">
        <f>'２-１'!F7</f>
        <v>2370</v>
      </c>
      <c r="F7" s="13">
        <f t="shared" si="4"/>
        <v>10.940413981572096</v>
      </c>
      <c r="G7" s="10">
        <f>'２-１'!I7</f>
        <v>-517</v>
      </c>
      <c r="H7" s="13">
        <f t="shared" si="0"/>
        <v>-2.386579758849271</v>
      </c>
      <c r="I7" s="10">
        <f>'２-１'!L7</f>
        <v>147</v>
      </c>
      <c r="J7" s="13">
        <f t="shared" si="1"/>
        <v>79.33081489476525</v>
      </c>
      <c r="K7" s="10">
        <f>+'２-２'!B7</f>
        <v>4</v>
      </c>
      <c r="L7" s="13">
        <f t="shared" si="2"/>
        <v>2.1586616297895307</v>
      </c>
    </row>
    <row r="8" spans="1:12" ht="16.5" customHeight="1">
      <c r="A8" s="5" t="s">
        <v>34</v>
      </c>
      <c r="B8" s="15">
        <v>247968</v>
      </c>
      <c r="C8" s="15">
        <f>+'２-１'!C8</f>
        <v>2380</v>
      </c>
      <c r="D8" s="19">
        <f t="shared" si="3"/>
        <v>9.598012646793133</v>
      </c>
      <c r="E8" s="15">
        <f>'２-１'!F8</f>
        <v>2176</v>
      </c>
      <c r="F8" s="19">
        <f t="shared" si="4"/>
        <v>8.77532584849658</v>
      </c>
      <c r="G8" s="15">
        <f>'２-１'!I8</f>
        <v>204</v>
      </c>
      <c r="H8" s="19">
        <f t="shared" si="0"/>
        <v>0.8226867982965544</v>
      </c>
      <c r="I8" s="15">
        <f>'２-１'!L8</f>
        <v>203</v>
      </c>
      <c r="J8" s="19">
        <f t="shared" si="1"/>
        <v>85.29411764705883</v>
      </c>
      <c r="K8" s="15">
        <f>+'２-２'!B8</f>
        <v>4</v>
      </c>
      <c r="L8" s="19">
        <f t="shared" si="2"/>
        <v>1.680672268907563</v>
      </c>
    </row>
    <row r="9" spans="1:12" ht="16.5" customHeight="1">
      <c r="A9" s="5" t="s">
        <v>35</v>
      </c>
      <c r="B9" s="15">
        <v>4903</v>
      </c>
      <c r="C9" s="15">
        <f>+'２-１'!C9</f>
        <v>15</v>
      </c>
      <c r="D9" s="19">
        <f t="shared" si="3"/>
        <v>3.05935141749949</v>
      </c>
      <c r="E9" s="15">
        <f>'２-１'!F9</f>
        <v>60</v>
      </c>
      <c r="F9" s="19">
        <f t="shared" si="4"/>
        <v>12.23740566999796</v>
      </c>
      <c r="G9" s="15">
        <f>'２-１'!I9</f>
        <v>-45</v>
      </c>
      <c r="H9" s="19">
        <f t="shared" si="0"/>
        <v>-9.17805425249847</v>
      </c>
      <c r="I9" s="15">
        <f>'２-１'!L9</f>
        <v>0</v>
      </c>
      <c r="J9" s="19">
        <f t="shared" si="1"/>
        <v>0</v>
      </c>
      <c r="K9" s="15">
        <f>+'２-２'!B9</f>
        <v>0</v>
      </c>
      <c r="L9" s="19">
        <f t="shared" si="2"/>
        <v>0</v>
      </c>
    </row>
    <row r="10" spans="1:12" ht="16.5" customHeight="1">
      <c r="A10" s="5" t="s">
        <v>36</v>
      </c>
      <c r="B10" s="15">
        <v>10757</v>
      </c>
      <c r="C10" s="15">
        <f>+'２-１'!C10</f>
        <v>116</v>
      </c>
      <c r="D10" s="19">
        <f t="shared" si="3"/>
        <v>10.783675746025843</v>
      </c>
      <c r="E10" s="15">
        <f>'２-１'!F10</f>
        <v>87</v>
      </c>
      <c r="F10" s="19">
        <f t="shared" si="4"/>
        <v>8.087756809519384</v>
      </c>
      <c r="G10" s="15">
        <f>'２-１'!I10</f>
        <v>29</v>
      </c>
      <c r="H10" s="19">
        <f t="shared" si="0"/>
        <v>2.6959189365064606</v>
      </c>
      <c r="I10" s="15">
        <f>'２-１'!L10</f>
        <v>10</v>
      </c>
      <c r="J10" s="19">
        <f t="shared" si="1"/>
        <v>86.20689655172414</v>
      </c>
      <c r="K10" s="15">
        <f>+'２-２'!B10</f>
        <v>0</v>
      </c>
      <c r="L10" s="19">
        <f t="shared" si="2"/>
        <v>0</v>
      </c>
    </row>
    <row r="11" spans="1:12" ht="16.5" customHeight="1">
      <c r="A11" s="5" t="s">
        <v>37</v>
      </c>
      <c r="B11" s="15">
        <v>6325</v>
      </c>
      <c r="C11" s="15">
        <f>+'２-１'!C11</f>
        <v>37</v>
      </c>
      <c r="D11" s="19">
        <f t="shared" si="3"/>
        <v>5.849802371541502</v>
      </c>
      <c r="E11" s="15">
        <f>'２-１'!F11</f>
        <v>56</v>
      </c>
      <c r="F11" s="19">
        <f t="shared" si="4"/>
        <v>8.853754940711463</v>
      </c>
      <c r="G11" s="15">
        <f>'２-１'!I11</f>
        <v>-19</v>
      </c>
      <c r="H11" s="19">
        <f t="shared" si="0"/>
        <v>-3.0039525691699605</v>
      </c>
      <c r="I11" s="15">
        <f>'２-１'!L11</f>
        <v>3</v>
      </c>
      <c r="J11" s="19">
        <f t="shared" si="1"/>
        <v>81.08108108108108</v>
      </c>
      <c r="K11" s="15">
        <f>+'２-２'!B11</f>
        <v>0</v>
      </c>
      <c r="L11" s="19">
        <f t="shared" si="2"/>
        <v>0</v>
      </c>
    </row>
    <row r="12" spans="1:12" ht="16.5" customHeight="1">
      <c r="A12" s="5" t="s">
        <v>38</v>
      </c>
      <c r="B12" s="15">
        <v>3376</v>
      </c>
      <c r="C12" s="15">
        <f>+'２-１'!C12</f>
        <v>19</v>
      </c>
      <c r="D12" s="19">
        <f t="shared" si="3"/>
        <v>5.627962085308057</v>
      </c>
      <c r="E12" s="15">
        <f>'２-１'!F12</f>
        <v>48</v>
      </c>
      <c r="F12" s="19">
        <f t="shared" si="4"/>
        <v>14.218009478672984</v>
      </c>
      <c r="G12" s="15">
        <f>'２-１'!I12</f>
        <v>-29</v>
      </c>
      <c r="H12" s="19">
        <f t="shared" si="0"/>
        <v>-8.590047393364928</v>
      </c>
      <c r="I12" s="15">
        <f>'２-１'!L12</f>
        <v>1</v>
      </c>
      <c r="J12" s="19">
        <f t="shared" si="1"/>
        <v>52.63157894736842</v>
      </c>
      <c r="K12" s="15">
        <f>+'２-２'!B12</f>
        <v>0</v>
      </c>
      <c r="L12" s="19">
        <f t="shared" si="2"/>
        <v>0</v>
      </c>
    </row>
    <row r="13" spans="1:12" ht="16.5" customHeight="1">
      <c r="A13" s="11" t="s">
        <v>39</v>
      </c>
      <c r="B13" s="14">
        <f>SUM(B8:B12)</f>
        <v>273329</v>
      </c>
      <c r="C13" s="14">
        <f>+'２-１'!C13</f>
        <v>2567</v>
      </c>
      <c r="D13" s="20">
        <f t="shared" si="3"/>
        <v>9.391612306048755</v>
      </c>
      <c r="E13" s="14">
        <f>'２-１'!F13</f>
        <v>2427</v>
      </c>
      <c r="F13" s="20">
        <f t="shared" si="4"/>
        <v>8.87940906380223</v>
      </c>
      <c r="G13" s="14">
        <f>'２-１'!I13</f>
        <v>140</v>
      </c>
      <c r="H13" s="20">
        <f t="shared" si="0"/>
        <v>0.5122032422465235</v>
      </c>
      <c r="I13" s="14">
        <f>'２-１'!L13</f>
        <v>217</v>
      </c>
      <c r="J13" s="20">
        <f t="shared" si="1"/>
        <v>84.53447604207246</v>
      </c>
      <c r="K13" s="14">
        <f>+'２-２'!B13</f>
        <v>4</v>
      </c>
      <c r="L13" s="20">
        <f t="shared" si="2"/>
        <v>1.5582391897156214</v>
      </c>
    </row>
    <row r="14" spans="1:12" ht="16.5" customHeight="1">
      <c r="A14" s="5" t="s">
        <v>68</v>
      </c>
      <c r="B14" s="15">
        <v>30797</v>
      </c>
      <c r="C14" s="15">
        <f>+'２-１'!C14</f>
        <v>232</v>
      </c>
      <c r="D14" s="19">
        <f>C14/B14*1000</f>
        <v>7.53320128583953</v>
      </c>
      <c r="E14" s="15">
        <f>'２-１'!F14</f>
        <v>316</v>
      </c>
      <c r="F14" s="19">
        <f>E14/B14*1000</f>
        <v>10.260739682436602</v>
      </c>
      <c r="G14" s="15">
        <f>'２-１'!I14</f>
        <v>-84</v>
      </c>
      <c r="H14" s="19">
        <f>G14/B14*1000</f>
        <v>-2.727538396597071</v>
      </c>
      <c r="I14" s="15">
        <f>'２-１'!L14</f>
        <v>13</v>
      </c>
      <c r="J14" s="19">
        <f t="shared" si="1"/>
        <v>56.03448275862069</v>
      </c>
      <c r="K14" s="15">
        <f>+'２-２'!B14</f>
        <v>1</v>
      </c>
      <c r="L14" s="19">
        <f t="shared" si="2"/>
        <v>4.310344827586206</v>
      </c>
    </row>
    <row r="15" spans="1:12" ht="16.5" customHeight="1">
      <c r="A15" s="5" t="s">
        <v>40</v>
      </c>
      <c r="B15" s="15">
        <v>22783</v>
      </c>
      <c r="C15" s="15">
        <f>+'２-１'!C15</f>
        <v>170</v>
      </c>
      <c r="D15" s="19">
        <f t="shared" si="3"/>
        <v>7.461703902032217</v>
      </c>
      <c r="E15" s="15">
        <f>'２-１'!F15</f>
        <v>245</v>
      </c>
      <c r="F15" s="19">
        <f t="shared" si="4"/>
        <v>10.753632094105255</v>
      </c>
      <c r="G15" s="15">
        <f>'２-１'!I15</f>
        <v>-75</v>
      </c>
      <c r="H15" s="19">
        <f t="shared" si="0"/>
        <v>-3.291928192073037</v>
      </c>
      <c r="I15" s="15">
        <f>'２-１'!L15</f>
        <v>12</v>
      </c>
      <c r="J15" s="19">
        <f t="shared" si="1"/>
        <v>70.58823529411765</v>
      </c>
      <c r="K15" s="15">
        <f>+'２-２'!B15</f>
        <v>0</v>
      </c>
      <c r="L15" s="19">
        <f t="shared" si="2"/>
        <v>0</v>
      </c>
    </row>
    <row r="16" spans="1:12" ht="16.5" customHeight="1">
      <c r="A16" s="5" t="s">
        <v>41</v>
      </c>
      <c r="B16" s="15">
        <v>31915</v>
      </c>
      <c r="C16" s="15">
        <f>+'２-１'!C16</f>
        <v>328</v>
      </c>
      <c r="D16" s="19">
        <f t="shared" si="3"/>
        <v>10.277299075669749</v>
      </c>
      <c r="E16" s="15">
        <f>'２-１'!F16</f>
        <v>293</v>
      </c>
      <c r="F16" s="19">
        <f t="shared" si="4"/>
        <v>9.180636064546452</v>
      </c>
      <c r="G16" s="15">
        <f>'２-１'!I16</f>
        <v>35</v>
      </c>
      <c r="H16" s="19">
        <f t="shared" si="0"/>
        <v>1.0966630111232962</v>
      </c>
      <c r="I16" s="15">
        <f>'２-１'!L16</f>
        <v>28</v>
      </c>
      <c r="J16" s="19">
        <f t="shared" si="1"/>
        <v>85.3658536585366</v>
      </c>
      <c r="K16" s="15">
        <f>+'２-２'!B16</f>
        <v>1</v>
      </c>
      <c r="L16" s="19">
        <f t="shared" si="2"/>
        <v>3.048780487804878</v>
      </c>
    </row>
    <row r="17" spans="1:12" ht="16.5" customHeight="1">
      <c r="A17" s="5" t="s">
        <v>42</v>
      </c>
      <c r="B17" s="15">
        <v>23532</v>
      </c>
      <c r="C17" s="15">
        <f>+'２-１'!C17</f>
        <v>235</v>
      </c>
      <c r="D17" s="19">
        <f t="shared" si="3"/>
        <v>9.986401495835459</v>
      </c>
      <c r="E17" s="15">
        <f>'２-１'!F17</f>
        <v>197</v>
      </c>
      <c r="F17" s="19">
        <f t="shared" si="4"/>
        <v>8.371579126296108</v>
      </c>
      <c r="G17" s="15">
        <f>'２-１'!I17</f>
        <v>38</v>
      </c>
      <c r="H17" s="19">
        <f t="shared" si="0"/>
        <v>1.6148223695393507</v>
      </c>
      <c r="I17" s="15">
        <f>'２-１'!L17</f>
        <v>25</v>
      </c>
      <c r="J17" s="19">
        <f t="shared" si="1"/>
        <v>106.38297872340425</v>
      </c>
      <c r="K17" s="15">
        <f>+'２-２'!B17</f>
        <v>1</v>
      </c>
      <c r="L17" s="19">
        <f t="shared" si="2"/>
        <v>4.25531914893617</v>
      </c>
    </row>
    <row r="18" spans="1:12" ht="16.5" customHeight="1">
      <c r="A18" s="5" t="s">
        <v>43</v>
      </c>
      <c r="B18" s="15">
        <v>12793</v>
      </c>
      <c r="C18" s="15">
        <f>+'２-１'!C18</f>
        <v>113</v>
      </c>
      <c r="D18" s="19">
        <f t="shared" si="3"/>
        <v>8.832955522551394</v>
      </c>
      <c r="E18" s="15">
        <f>'２-１'!F18</f>
        <v>109</v>
      </c>
      <c r="F18" s="19">
        <f t="shared" si="4"/>
        <v>8.520284530602675</v>
      </c>
      <c r="G18" s="15">
        <f>'２-１'!I18</f>
        <v>4</v>
      </c>
      <c r="H18" s="19">
        <f t="shared" si="0"/>
        <v>0.312670991948722</v>
      </c>
      <c r="I18" s="15">
        <f>'２-１'!L18</f>
        <v>6</v>
      </c>
      <c r="J18" s="19">
        <f t="shared" si="1"/>
        <v>53.097345132743364</v>
      </c>
      <c r="K18" s="15">
        <f>+'２-２'!B18</f>
        <v>0</v>
      </c>
      <c r="L18" s="19">
        <f t="shared" si="2"/>
        <v>0</v>
      </c>
    </row>
    <row r="19" spans="1:12" ht="16.5" customHeight="1">
      <c r="A19" s="11" t="s">
        <v>39</v>
      </c>
      <c r="B19" s="14">
        <f>SUM(B14:B18)</f>
        <v>121820</v>
      </c>
      <c r="C19" s="14">
        <f>+'２-１'!C19</f>
        <v>1078</v>
      </c>
      <c r="D19" s="20">
        <f t="shared" si="3"/>
        <v>8.849121654900673</v>
      </c>
      <c r="E19" s="14">
        <f>'２-１'!F19</f>
        <v>1160</v>
      </c>
      <c r="F19" s="20">
        <f t="shared" si="4"/>
        <v>9.522245936627812</v>
      </c>
      <c r="G19" s="14">
        <f>'２-１'!I19</f>
        <v>-82</v>
      </c>
      <c r="H19" s="20">
        <f t="shared" si="0"/>
        <v>-0.6731242817271383</v>
      </c>
      <c r="I19" s="14">
        <f>'２-１'!L19</f>
        <v>84</v>
      </c>
      <c r="J19" s="20">
        <f t="shared" si="1"/>
        <v>77.92207792207792</v>
      </c>
      <c r="K19" s="14">
        <f>+'２-２'!B19</f>
        <v>3</v>
      </c>
      <c r="L19" s="20">
        <f t="shared" si="2"/>
        <v>2.782931354359926</v>
      </c>
    </row>
    <row r="20" spans="1:12" ht="16.5" customHeight="1">
      <c r="A20" s="5" t="s">
        <v>44</v>
      </c>
      <c r="B20" s="15">
        <f>36625+666</f>
        <v>37291</v>
      </c>
      <c r="C20" s="15">
        <f>+'２-１'!C20</f>
        <v>266</v>
      </c>
      <c r="D20" s="19">
        <f t="shared" si="3"/>
        <v>7.133088412753748</v>
      </c>
      <c r="E20" s="15">
        <f>'２-１'!F20</f>
        <v>444</v>
      </c>
      <c r="F20" s="19">
        <f t="shared" si="4"/>
        <v>11.906358102491218</v>
      </c>
      <c r="G20" s="15">
        <f>'２-１'!I20</f>
        <v>-178</v>
      </c>
      <c r="H20" s="19">
        <f t="shared" si="0"/>
        <v>-4.773269689737471</v>
      </c>
      <c r="I20" s="15">
        <f>'２-１'!L20</f>
        <v>20</v>
      </c>
      <c r="J20" s="19">
        <f t="shared" si="1"/>
        <v>75.18796992481202</v>
      </c>
      <c r="K20" s="15">
        <f>+'２-２'!B20</f>
        <v>0</v>
      </c>
      <c r="L20" s="19">
        <f t="shared" si="2"/>
        <v>0</v>
      </c>
    </row>
    <row r="21" spans="1:12" ht="16.5" customHeight="1">
      <c r="A21" s="5" t="s">
        <v>45</v>
      </c>
      <c r="B21" s="15">
        <v>26644</v>
      </c>
      <c r="C21" s="15">
        <f>+'２-１'!C21</f>
        <v>204</v>
      </c>
      <c r="D21" s="19">
        <f t="shared" si="3"/>
        <v>7.6565080318270535</v>
      </c>
      <c r="E21" s="15">
        <f>'２-１'!F21</f>
        <v>301</v>
      </c>
      <c r="F21" s="19">
        <f t="shared" si="4"/>
        <v>11.297102537156583</v>
      </c>
      <c r="G21" s="15">
        <f>'２-１'!I21</f>
        <v>-97</v>
      </c>
      <c r="H21" s="19">
        <f t="shared" si="0"/>
        <v>-3.64059450532953</v>
      </c>
      <c r="I21" s="15">
        <f>'２-１'!L21</f>
        <v>19</v>
      </c>
      <c r="J21" s="19">
        <f t="shared" si="1"/>
        <v>93.13725490196079</v>
      </c>
      <c r="K21" s="15">
        <f>+'２-２'!B21</f>
        <v>0</v>
      </c>
      <c r="L21" s="19">
        <f t="shared" si="2"/>
        <v>0</v>
      </c>
    </row>
    <row r="22" spans="1:12" ht="16.5" customHeight="1">
      <c r="A22" s="11" t="s">
        <v>39</v>
      </c>
      <c r="B22" s="14">
        <f>SUM(B20:B21)</f>
        <v>63935</v>
      </c>
      <c r="C22" s="14">
        <f>+'２-１'!C22</f>
        <v>470</v>
      </c>
      <c r="D22" s="20">
        <f t="shared" si="3"/>
        <v>7.3512160788300625</v>
      </c>
      <c r="E22" s="14">
        <f>'２-１'!F22</f>
        <v>745</v>
      </c>
      <c r="F22" s="20">
        <f t="shared" si="4"/>
        <v>11.652459529209354</v>
      </c>
      <c r="G22" s="14">
        <f>'２-１'!I22</f>
        <v>-275</v>
      </c>
      <c r="H22" s="20">
        <f t="shared" si="0"/>
        <v>-4.301243450379292</v>
      </c>
      <c r="I22" s="14">
        <f>'２-１'!L22</f>
        <v>39</v>
      </c>
      <c r="J22" s="20">
        <f t="shared" si="1"/>
        <v>82.97872340425532</v>
      </c>
      <c r="K22" s="14">
        <f>+'２-２'!B22</f>
        <v>0</v>
      </c>
      <c r="L22" s="20">
        <f t="shared" si="2"/>
        <v>0</v>
      </c>
    </row>
    <row r="23" spans="1:12" ht="16.5" customHeight="1">
      <c r="A23" s="5" t="s">
        <v>46</v>
      </c>
      <c r="B23" s="15">
        <v>66062</v>
      </c>
      <c r="C23" s="15">
        <f>+'２-１'!C23</f>
        <v>664</v>
      </c>
      <c r="D23" s="19">
        <f t="shared" si="3"/>
        <v>10.051164058006115</v>
      </c>
      <c r="E23" s="15">
        <f>'２-１'!F23</f>
        <v>558</v>
      </c>
      <c r="F23" s="19">
        <f t="shared" si="4"/>
        <v>8.446610759589477</v>
      </c>
      <c r="G23" s="15">
        <f>'２-１'!I23</f>
        <v>106</v>
      </c>
      <c r="H23" s="19">
        <f t="shared" si="0"/>
        <v>1.6045532984166389</v>
      </c>
      <c r="I23" s="15">
        <f>'２-１'!L23</f>
        <v>53</v>
      </c>
      <c r="J23" s="19">
        <f t="shared" si="1"/>
        <v>79.81927710843372</v>
      </c>
      <c r="K23" s="15">
        <f>+'２-２'!B23</f>
        <v>6</v>
      </c>
      <c r="L23" s="19">
        <f t="shared" si="2"/>
        <v>9.036144578313253</v>
      </c>
    </row>
    <row r="24" spans="1:12" ht="16.5" customHeight="1">
      <c r="A24" s="5" t="s">
        <v>71</v>
      </c>
      <c r="B24" s="15">
        <v>85286</v>
      </c>
      <c r="C24" s="15">
        <f>+'２-１'!C24</f>
        <v>741</v>
      </c>
      <c r="D24" s="19">
        <f t="shared" si="3"/>
        <v>8.688413104143704</v>
      </c>
      <c r="E24" s="15">
        <f>'２-１'!F24</f>
        <v>780</v>
      </c>
      <c r="F24" s="19">
        <f t="shared" si="4"/>
        <v>9.145698004361794</v>
      </c>
      <c r="G24" s="15">
        <f>'２-１'!I24</f>
        <v>-39</v>
      </c>
      <c r="H24" s="19">
        <f t="shared" si="0"/>
        <v>-0.4572849002180897</v>
      </c>
      <c r="I24" s="15">
        <f>'２-１'!L24</f>
        <v>49</v>
      </c>
      <c r="J24" s="19">
        <f t="shared" si="1"/>
        <v>66.12685560053981</v>
      </c>
      <c r="K24" s="15">
        <f>+'２-２'!B24</f>
        <v>4</v>
      </c>
      <c r="L24" s="19">
        <f t="shared" si="2"/>
        <v>5.398110661268555</v>
      </c>
    </row>
    <row r="25" spans="1:12" ht="16.5" customHeight="1">
      <c r="A25" s="5" t="s">
        <v>47</v>
      </c>
      <c r="B25" s="15">
        <v>3392</v>
      </c>
      <c r="C25" s="15">
        <f>+'２-１'!C25</f>
        <v>17</v>
      </c>
      <c r="D25" s="19">
        <f t="shared" si="3"/>
        <v>5.011792452830188</v>
      </c>
      <c r="E25" s="15">
        <f>'２-１'!F25</f>
        <v>56</v>
      </c>
      <c r="F25" s="19">
        <f t="shared" si="4"/>
        <v>16.50943396226415</v>
      </c>
      <c r="G25" s="15">
        <f>'２-１'!I25</f>
        <v>-39</v>
      </c>
      <c r="H25" s="19">
        <f t="shared" si="0"/>
        <v>-11.497641509433961</v>
      </c>
      <c r="I25" s="15">
        <f>'２-１'!L25</f>
        <v>4</v>
      </c>
      <c r="J25" s="19">
        <f t="shared" si="1"/>
        <v>235.2941176470588</v>
      </c>
      <c r="K25" s="15">
        <f>+'２-２'!B25</f>
        <v>0</v>
      </c>
      <c r="L25" s="19">
        <f t="shared" si="2"/>
        <v>0</v>
      </c>
    </row>
    <row r="26" spans="1:12" ht="16.5" customHeight="1">
      <c r="A26" s="5" t="s">
        <v>73</v>
      </c>
      <c r="B26" s="15">
        <v>12193</v>
      </c>
      <c r="C26" s="15">
        <f>+'２-１'!C26</f>
        <v>85</v>
      </c>
      <c r="D26" s="19">
        <f>C26/B26*1000</f>
        <v>6.971212991060445</v>
      </c>
      <c r="E26" s="15">
        <f>'２-１'!F26</f>
        <v>157</v>
      </c>
      <c r="F26" s="19">
        <f>E26/B26*1000</f>
        <v>12.876240465841056</v>
      </c>
      <c r="G26" s="15">
        <f>'２-１'!I26</f>
        <v>-72</v>
      </c>
      <c r="H26" s="19">
        <f>G26/B26*1000</f>
        <v>-5.905027474780612</v>
      </c>
      <c r="I26" s="15">
        <f>'２-１'!L26</f>
        <v>11</v>
      </c>
      <c r="J26" s="19">
        <f>I26/C26*1000</f>
        <v>129.41176470588238</v>
      </c>
      <c r="K26" s="15">
        <f>+'２-２'!B26</f>
        <v>0</v>
      </c>
      <c r="L26" s="19">
        <f t="shared" si="2"/>
        <v>0</v>
      </c>
    </row>
    <row r="27" spans="1:12" ht="16.5" customHeight="1">
      <c r="A27" s="5" t="s">
        <v>48</v>
      </c>
      <c r="B27" s="15">
        <v>23853</v>
      </c>
      <c r="C27" s="15">
        <f>+'２-１'!C27</f>
        <v>172</v>
      </c>
      <c r="D27" s="19">
        <f t="shared" si="3"/>
        <v>7.210833018907476</v>
      </c>
      <c r="E27" s="15">
        <f>'２-１'!F27</f>
        <v>295</v>
      </c>
      <c r="F27" s="19">
        <f t="shared" si="4"/>
        <v>12.367417096382006</v>
      </c>
      <c r="G27" s="15">
        <f>'２-１'!I27</f>
        <v>-123</v>
      </c>
      <c r="H27" s="19">
        <f t="shared" si="0"/>
        <v>-5.156584077474531</v>
      </c>
      <c r="I27" s="15">
        <f>'２-１'!L27</f>
        <v>15</v>
      </c>
      <c r="J27" s="19">
        <f t="shared" si="1"/>
        <v>87.2093023255814</v>
      </c>
      <c r="K27" s="15">
        <f>+'２-２'!B27</f>
        <v>0</v>
      </c>
      <c r="L27" s="19">
        <f t="shared" si="2"/>
        <v>0</v>
      </c>
    </row>
    <row r="28" spans="1:12" ht="16.5" customHeight="1">
      <c r="A28" s="5" t="s">
        <v>49</v>
      </c>
      <c r="B28" s="15">
        <v>1604</v>
      </c>
      <c r="C28" s="15">
        <f>+'２-１'!C28</f>
        <v>12</v>
      </c>
      <c r="D28" s="19">
        <f>C28/B28*1000</f>
        <v>7.481296758104738</v>
      </c>
      <c r="E28" s="15">
        <f>'２-１'!F28</f>
        <v>16</v>
      </c>
      <c r="F28" s="19">
        <f>E28/B28*1000</f>
        <v>9.975062344139651</v>
      </c>
      <c r="G28" s="15">
        <f>'２-１'!I28</f>
        <v>-4</v>
      </c>
      <c r="H28" s="19">
        <f>G28/B28*1000</f>
        <v>-2.493765586034913</v>
      </c>
      <c r="I28" s="15">
        <f>'２-１'!L28</f>
        <v>2</v>
      </c>
      <c r="J28" s="19">
        <f>I28/C28*1000</f>
        <v>166.66666666666666</v>
      </c>
      <c r="K28" s="15">
        <f>+'２-２'!B28</f>
        <v>0</v>
      </c>
      <c r="L28" s="19">
        <f t="shared" si="2"/>
        <v>0</v>
      </c>
    </row>
    <row r="29" spans="1:12" ht="16.5" customHeight="1">
      <c r="A29" s="5" t="s">
        <v>50</v>
      </c>
      <c r="B29" s="16">
        <v>10306</v>
      </c>
      <c r="C29" s="16">
        <f>+'２-１'!C29</f>
        <v>85</v>
      </c>
      <c r="D29" s="21">
        <f t="shared" si="3"/>
        <v>8.247622744032602</v>
      </c>
      <c r="E29" s="16">
        <f>'２-１'!F29</f>
        <v>88</v>
      </c>
      <c r="F29" s="21">
        <f t="shared" si="4"/>
        <v>8.538715311469048</v>
      </c>
      <c r="G29" s="16">
        <f>'２-１'!I29</f>
        <v>-3</v>
      </c>
      <c r="H29" s="21">
        <f t="shared" si="0"/>
        <v>-0.2910925674364448</v>
      </c>
      <c r="I29" s="16">
        <f>'２-１'!L29</f>
        <v>5</v>
      </c>
      <c r="J29" s="21">
        <f t="shared" si="1"/>
        <v>58.8235294117647</v>
      </c>
      <c r="K29" s="16">
        <f>+'２-２'!B29</f>
        <v>0</v>
      </c>
      <c r="L29" s="21">
        <f t="shared" si="2"/>
        <v>0</v>
      </c>
    </row>
    <row r="30" spans="1:12" ht="16.5" customHeight="1">
      <c r="A30" s="11" t="s">
        <v>39</v>
      </c>
      <c r="B30" s="14">
        <f>SUM(B23:B29)</f>
        <v>202696</v>
      </c>
      <c r="C30" s="14">
        <f>+'２-１'!C30</f>
        <v>1776</v>
      </c>
      <c r="D30" s="20">
        <f>C30/B30*1000</f>
        <v>8.761889726486956</v>
      </c>
      <c r="E30" s="14">
        <f>'２-１'!F30</f>
        <v>1950</v>
      </c>
      <c r="F30" s="20">
        <f>E30/B30*1000</f>
        <v>9.620318111852232</v>
      </c>
      <c r="G30" s="14">
        <f>'２-１'!I30</f>
        <v>-174</v>
      </c>
      <c r="H30" s="20">
        <f>G30/B30*1000</f>
        <v>-0.8584283853652761</v>
      </c>
      <c r="I30" s="14">
        <f>'２-１'!L30</f>
        <v>139</v>
      </c>
      <c r="J30" s="20">
        <f>I30/C30*1000</f>
        <v>78.26576576576578</v>
      </c>
      <c r="K30" s="14">
        <f>+'２-２'!B30</f>
        <v>10</v>
      </c>
      <c r="L30" s="20">
        <f t="shared" si="2"/>
        <v>5.63063063063063</v>
      </c>
    </row>
    <row r="31" spans="1:12" ht="16.5" customHeight="1">
      <c r="A31" s="5" t="s">
        <v>51</v>
      </c>
      <c r="B31" s="15">
        <v>67425</v>
      </c>
      <c r="C31" s="15">
        <f>+'２-１'!C31</f>
        <v>607</v>
      </c>
      <c r="D31" s="19">
        <f>C31/B31*1000</f>
        <v>9.00259547645532</v>
      </c>
      <c r="E31" s="15">
        <f>'２-１'!F31</f>
        <v>564</v>
      </c>
      <c r="F31" s="19">
        <f>E31/B31*1000</f>
        <v>8.364849833147941</v>
      </c>
      <c r="G31" s="15">
        <f>'２-１'!I31</f>
        <v>43</v>
      </c>
      <c r="H31" s="19">
        <f>G31/B31*1000</f>
        <v>0.6377456433073786</v>
      </c>
      <c r="I31" s="15">
        <f>'２-１'!L31</f>
        <v>41</v>
      </c>
      <c r="J31" s="19">
        <f>I31/C31*1000</f>
        <v>67.54530477759472</v>
      </c>
      <c r="K31" s="15">
        <f>+'２-２'!B31</f>
        <v>2</v>
      </c>
      <c r="L31" s="19">
        <f t="shared" si="2"/>
        <v>3.2948929159802307</v>
      </c>
    </row>
    <row r="32" spans="1:12" ht="16.5" customHeight="1">
      <c r="A32" s="5" t="s">
        <v>52</v>
      </c>
      <c r="B32" s="15">
        <v>10963</v>
      </c>
      <c r="C32" s="15">
        <f>+'２-１'!C32</f>
        <v>67</v>
      </c>
      <c r="D32" s="19">
        <f>C32/B32*1000</f>
        <v>6.111465839642434</v>
      </c>
      <c r="E32" s="15">
        <f>'２-１'!F32</f>
        <v>150</v>
      </c>
      <c r="F32" s="19">
        <f>E32/B32*1000</f>
        <v>13.682386208154702</v>
      </c>
      <c r="G32" s="15">
        <f>'２-１'!I32</f>
        <v>-83</v>
      </c>
      <c r="H32" s="19">
        <f>G32/B32*1000</f>
        <v>-7.570920368512269</v>
      </c>
      <c r="I32" s="15">
        <f>'２-１'!L32</f>
        <v>5</v>
      </c>
      <c r="J32" s="19">
        <f>I32/C32*1000</f>
        <v>74.62686567164178</v>
      </c>
      <c r="K32" s="15">
        <f>+'２-２'!B32</f>
        <v>0</v>
      </c>
      <c r="L32" s="19">
        <f t="shared" si="2"/>
        <v>0</v>
      </c>
    </row>
    <row r="33" spans="1:12" ht="16.5" customHeight="1">
      <c r="A33" s="5" t="s">
        <v>72</v>
      </c>
      <c r="B33" s="15">
        <v>16724</v>
      </c>
      <c r="C33" s="15">
        <f>+'２-１'!C33</f>
        <v>144</v>
      </c>
      <c r="D33" s="19">
        <f>C33/B33*1000</f>
        <v>8.610380291796222</v>
      </c>
      <c r="E33" s="15">
        <f>'２-１'!F33</f>
        <v>176</v>
      </c>
      <c r="F33" s="19">
        <f>E33/B33*1000</f>
        <v>10.523798134417603</v>
      </c>
      <c r="G33" s="15">
        <f>'２-１'!I33</f>
        <v>-32</v>
      </c>
      <c r="H33" s="19">
        <f>G33/B33*1000</f>
        <v>-1.9134178426213826</v>
      </c>
      <c r="I33" s="15">
        <f>'２-１'!L33</f>
        <v>9</v>
      </c>
      <c r="J33" s="19">
        <f>I33/C33*1000</f>
        <v>62.5</v>
      </c>
      <c r="K33" s="15">
        <f>+'２-２'!B33</f>
        <v>0</v>
      </c>
      <c r="L33" s="19">
        <f t="shared" si="2"/>
        <v>0</v>
      </c>
    </row>
    <row r="34" spans="1:12" ht="16.5" customHeight="1">
      <c r="A34" s="11" t="s">
        <v>39</v>
      </c>
      <c r="B34" s="14">
        <f>SUM(B31:B33)</f>
        <v>95112</v>
      </c>
      <c r="C34" s="14">
        <f>+'２-１'!C34</f>
        <v>800</v>
      </c>
      <c r="D34" s="20">
        <f>C34/B34*1000</f>
        <v>8.411136344520145</v>
      </c>
      <c r="E34" s="14">
        <f>'２-１'!F34</f>
        <v>860</v>
      </c>
      <c r="F34" s="20">
        <f>E34/B34*1000</f>
        <v>9.041971570359156</v>
      </c>
      <c r="G34" s="14">
        <f>'２-１'!I34</f>
        <v>-60</v>
      </c>
      <c r="H34" s="20">
        <f>G34/B34*1000</f>
        <v>-0.6308352258390109</v>
      </c>
      <c r="I34" s="14">
        <f>'２-１'!L34</f>
        <v>48</v>
      </c>
      <c r="J34" s="20">
        <f>I34/C34*1000</f>
        <v>60</v>
      </c>
      <c r="K34" s="14">
        <f>+'２-２'!B34</f>
        <v>2</v>
      </c>
      <c r="L34" s="20">
        <f t="shared" si="2"/>
        <v>2.5</v>
      </c>
    </row>
    <row r="35" spans="1:12" ht="16.5" customHeight="1">
      <c r="A35" s="5" t="s">
        <v>53</v>
      </c>
      <c r="B35" s="15">
        <v>31866</v>
      </c>
      <c r="C35" s="15">
        <f>+'２-１'!C35</f>
        <v>262</v>
      </c>
      <c r="D35" s="19">
        <f t="shared" si="3"/>
        <v>8.221929329065462</v>
      </c>
      <c r="E35" s="15">
        <f>'２-１'!F35</f>
        <v>377</v>
      </c>
      <c r="F35" s="19">
        <f t="shared" si="4"/>
        <v>11.830791439151445</v>
      </c>
      <c r="G35" s="15">
        <f>'２-１'!I35</f>
        <v>-115</v>
      </c>
      <c r="H35" s="19">
        <f t="shared" si="0"/>
        <v>-3.608862110085985</v>
      </c>
      <c r="I35" s="15">
        <f>'２-１'!L35</f>
        <v>28</v>
      </c>
      <c r="J35" s="19">
        <f t="shared" si="1"/>
        <v>106.87022900763358</v>
      </c>
      <c r="K35" s="15">
        <f>+'２-２'!B35</f>
        <v>0</v>
      </c>
      <c r="L35" s="19">
        <f t="shared" si="2"/>
        <v>0</v>
      </c>
    </row>
    <row r="36" spans="1:12" ht="16.5" customHeight="1">
      <c r="A36" s="5" t="s">
        <v>54</v>
      </c>
      <c r="B36" s="15">
        <v>2744</v>
      </c>
      <c r="C36" s="15">
        <f>+'２-１'!C36</f>
        <v>19</v>
      </c>
      <c r="D36" s="19">
        <f t="shared" si="3"/>
        <v>6.924198250728863</v>
      </c>
      <c r="E36" s="15">
        <f>'２-１'!F36</f>
        <v>31</v>
      </c>
      <c r="F36" s="19">
        <f t="shared" si="4"/>
        <v>11.29737609329446</v>
      </c>
      <c r="G36" s="15">
        <f>'２-１'!I36</f>
        <v>-12</v>
      </c>
      <c r="H36" s="19">
        <f t="shared" si="0"/>
        <v>-4.373177842565598</v>
      </c>
      <c r="I36" s="15">
        <f>'２-１'!L36</f>
        <v>1</v>
      </c>
      <c r="J36" s="19">
        <f t="shared" si="1"/>
        <v>52.63157894736842</v>
      </c>
      <c r="K36" s="15">
        <f>+'２-２'!B36</f>
        <v>0</v>
      </c>
      <c r="L36" s="19">
        <f t="shared" si="2"/>
        <v>0</v>
      </c>
    </row>
    <row r="37" spans="1:12" ht="16.5" customHeight="1">
      <c r="A37" s="5" t="s">
        <v>55</v>
      </c>
      <c r="B37" s="15">
        <v>11411</v>
      </c>
      <c r="C37" s="15">
        <f>+'２-１'!C37</f>
        <v>91</v>
      </c>
      <c r="D37" s="19">
        <f>C37/B37*1000</f>
        <v>7.974761195337831</v>
      </c>
      <c r="E37" s="15">
        <f>'２-１'!F37</f>
        <v>122</v>
      </c>
      <c r="F37" s="19">
        <f>E37/B37*1000</f>
        <v>10.691438086057314</v>
      </c>
      <c r="G37" s="15">
        <f>'２-１'!I37</f>
        <v>-31</v>
      </c>
      <c r="H37" s="19">
        <f>G37/B37*1000</f>
        <v>-2.716676890719481</v>
      </c>
      <c r="I37" s="15">
        <f>'２-１'!L37</f>
        <v>5</v>
      </c>
      <c r="J37" s="19">
        <f>I37/C37*1000</f>
        <v>54.94505494505494</v>
      </c>
      <c r="K37" s="15">
        <f>+'２-２'!B37</f>
        <v>1</v>
      </c>
      <c r="L37" s="19">
        <f t="shared" si="2"/>
        <v>10.989010989010989</v>
      </c>
    </row>
    <row r="38" spans="1:12" ht="16.5" customHeight="1">
      <c r="A38" s="5" t="s">
        <v>56</v>
      </c>
      <c r="B38" s="15">
        <v>6388</v>
      </c>
      <c r="C38" s="15">
        <f>+'２-１'!C38</f>
        <v>67</v>
      </c>
      <c r="D38" s="19">
        <f t="shared" si="3"/>
        <v>10.488415779586726</v>
      </c>
      <c r="E38" s="15">
        <f>'２-１'!F38</f>
        <v>70</v>
      </c>
      <c r="F38" s="19">
        <f t="shared" si="4"/>
        <v>10.958046336881653</v>
      </c>
      <c r="G38" s="15">
        <f>'２-１'!I38</f>
        <v>-3</v>
      </c>
      <c r="H38" s="19">
        <f t="shared" si="0"/>
        <v>-0.469630557294928</v>
      </c>
      <c r="I38" s="15">
        <f>'２-１'!L38</f>
        <v>3</v>
      </c>
      <c r="J38" s="19">
        <f t="shared" si="1"/>
        <v>44.776119402985074</v>
      </c>
      <c r="K38" s="15">
        <f>+'２-２'!B38</f>
        <v>0</v>
      </c>
      <c r="L38" s="19">
        <f t="shared" si="2"/>
        <v>0</v>
      </c>
    </row>
    <row r="39" spans="1:12" ht="16.5" customHeight="1">
      <c r="A39" s="11" t="s">
        <v>39</v>
      </c>
      <c r="B39" s="14">
        <f>SUM(B35:B38)</f>
        <v>52409</v>
      </c>
      <c r="C39" s="14">
        <f>+'２-１'!C39</f>
        <v>457</v>
      </c>
      <c r="D39" s="20">
        <f t="shared" si="3"/>
        <v>8.719876357114236</v>
      </c>
      <c r="E39" s="14">
        <f>'２-１'!F39</f>
        <v>630</v>
      </c>
      <c r="F39" s="20">
        <f t="shared" si="4"/>
        <v>12.020836115934287</v>
      </c>
      <c r="G39" s="14">
        <f>'２-１'!I39</f>
        <v>-173</v>
      </c>
      <c r="H39" s="20">
        <f t="shared" si="0"/>
        <v>-3.3009597588200497</v>
      </c>
      <c r="I39" s="14">
        <f>'２-１'!L39</f>
        <v>44</v>
      </c>
      <c r="J39" s="20">
        <f t="shared" si="1"/>
        <v>96.28008752735231</v>
      </c>
      <c r="K39" s="14">
        <f>+'２-２'!B39</f>
        <v>1</v>
      </c>
      <c r="L39" s="20">
        <f t="shared" si="2"/>
        <v>2.1881838074398248</v>
      </c>
    </row>
    <row r="40" ht="13.5">
      <c r="A40" s="18" t="s">
        <v>92</v>
      </c>
    </row>
    <row r="41" ht="13.5">
      <c r="A41" s="18" t="s">
        <v>93</v>
      </c>
    </row>
  </sheetData>
  <mergeCells count="7">
    <mergeCell ref="I3:J3"/>
    <mergeCell ref="K3:L3"/>
    <mergeCell ref="B3:B4"/>
    <mergeCell ref="A3:A4"/>
    <mergeCell ref="C3:D3"/>
    <mergeCell ref="E3:F3"/>
    <mergeCell ref="G3:H3"/>
  </mergeCells>
  <printOptions/>
  <pageMargins left="0.75" right="0.39" top="0.78" bottom="0.5905511811023623" header="0.5118110236220472" footer="0.5118110236220472"/>
  <pageSetup fitToHeight="1" fitToWidth="1" horizontalDpi="600" verticalDpi="600" orientation="landscape" paperSize="9" scale="8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C27" sqref="C27"/>
    </sheetView>
  </sheetViews>
  <sheetFormatPr defaultColWidth="9.00390625" defaultRowHeight="13.5"/>
  <cols>
    <col min="1" max="1" width="19.75390625" style="2" customWidth="1"/>
    <col min="2" max="2" width="10.875" style="2" customWidth="1"/>
    <col min="3" max="4" width="10.00390625" style="2" customWidth="1"/>
    <col min="5" max="5" width="10.375" style="2" customWidth="1"/>
    <col min="6" max="6" width="10.875" style="2" hidden="1" customWidth="1"/>
    <col min="7" max="7" width="10.25390625" style="2" hidden="1" customWidth="1"/>
    <col min="8" max="8" width="10.75390625" style="2" customWidth="1"/>
    <col min="9" max="10" width="10.50390625" style="2" customWidth="1"/>
    <col min="11" max="18" width="10.875" style="2" customWidth="1"/>
    <col min="19" max="16384" width="9.00390625" style="2" customWidth="1"/>
  </cols>
  <sheetData>
    <row r="1" ht="18" customHeight="1"/>
    <row r="2" ht="18" customHeight="1">
      <c r="A2" s="2" t="s">
        <v>19</v>
      </c>
    </row>
    <row r="3" spans="1:18" ht="18" customHeight="1">
      <c r="A3" s="38" t="s">
        <v>0</v>
      </c>
      <c r="B3" s="38" t="s">
        <v>24</v>
      </c>
      <c r="C3" s="33" t="s">
        <v>10</v>
      </c>
      <c r="D3" s="34"/>
      <c r="E3" s="33" t="s">
        <v>11</v>
      </c>
      <c r="F3" s="35"/>
      <c r="G3" s="35"/>
      <c r="H3" s="34"/>
      <c r="I3" s="33" t="s">
        <v>12</v>
      </c>
      <c r="J3" s="35"/>
      <c r="K3" s="35"/>
      <c r="L3" s="35"/>
      <c r="M3" s="35"/>
      <c r="N3" s="34"/>
      <c r="O3" s="29" t="s">
        <v>14</v>
      </c>
      <c r="P3" s="30"/>
      <c r="Q3" s="29" t="s">
        <v>13</v>
      </c>
      <c r="R3" s="30"/>
    </row>
    <row r="4" spans="1:18" ht="18" customHeight="1">
      <c r="A4" s="42"/>
      <c r="B4" s="43"/>
      <c r="C4" s="38" t="s">
        <v>65</v>
      </c>
      <c r="D4" s="38" t="s">
        <v>64</v>
      </c>
      <c r="E4" s="38" t="s">
        <v>65</v>
      </c>
      <c r="F4" s="38" t="s">
        <v>17</v>
      </c>
      <c r="G4" s="40" t="s">
        <v>18</v>
      </c>
      <c r="H4" s="36" t="s">
        <v>21</v>
      </c>
      <c r="I4" s="27" t="s">
        <v>3</v>
      </c>
      <c r="J4" s="28"/>
      <c r="K4" s="27" t="s">
        <v>15</v>
      </c>
      <c r="L4" s="28"/>
      <c r="M4" s="27" t="s">
        <v>16</v>
      </c>
      <c r="N4" s="28"/>
      <c r="O4" s="31"/>
      <c r="P4" s="32"/>
      <c r="Q4" s="31"/>
      <c r="R4" s="32"/>
    </row>
    <row r="5" spans="1:18" ht="18" customHeight="1">
      <c r="A5" s="39"/>
      <c r="B5" s="44"/>
      <c r="C5" s="39"/>
      <c r="D5" s="39"/>
      <c r="E5" s="39"/>
      <c r="F5" s="39"/>
      <c r="G5" s="41"/>
      <c r="H5" s="37"/>
      <c r="I5" s="3" t="s">
        <v>65</v>
      </c>
      <c r="J5" s="8" t="s">
        <v>66</v>
      </c>
      <c r="K5" s="3" t="s">
        <v>65</v>
      </c>
      <c r="L5" s="8" t="s">
        <v>66</v>
      </c>
      <c r="M5" s="3" t="s">
        <v>65</v>
      </c>
      <c r="N5" s="8" t="s">
        <v>66</v>
      </c>
      <c r="O5" s="3" t="s">
        <v>65</v>
      </c>
      <c r="P5" s="3" t="s">
        <v>63</v>
      </c>
      <c r="Q5" s="3" t="s">
        <v>65</v>
      </c>
      <c r="R5" s="3" t="s">
        <v>63</v>
      </c>
    </row>
    <row r="6" spans="1:18" ht="18" customHeight="1">
      <c r="A6" s="12" t="s">
        <v>74</v>
      </c>
      <c r="B6" s="14">
        <f>+B14+B20+B23+B31+B35+B40</f>
        <v>809301</v>
      </c>
      <c r="C6" s="14">
        <f>'２-２'!E5</f>
        <v>9</v>
      </c>
      <c r="D6" s="20">
        <f>C6/'２-１'!C5*1000</f>
        <v>1.2590934527140458</v>
      </c>
      <c r="E6" s="14">
        <f>+'２-２'!H5</f>
        <v>29</v>
      </c>
      <c r="F6" s="20" t="e">
        <f>F7+F8</f>
        <v>#REF!</v>
      </c>
      <c r="G6" s="14" t="e">
        <f>G7+G8</f>
        <v>#REF!</v>
      </c>
      <c r="H6" s="20">
        <f>E6/('２-１'!C5+'２-２'!I5)*1000</f>
        <v>4.042938798271295</v>
      </c>
      <c r="I6" s="14">
        <f>'２-２'!K5</f>
        <v>191</v>
      </c>
      <c r="J6" s="20">
        <f>I6/('人口千対率－１'!C5+'人口千対率－２'!I6)*1000</f>
        <v>26.025344052323202</v>
      </c>
      <c r="K6" s="14">
        <f>'２-２'!L5</f>
        <v>89</v>
      </c>
      <c r="L6" s="20">
        <f>K6/('人口千対率－１'!C5+'人口千対率－２'!I6)*1000</f>
        <v>12.126992778307672</v>
      </c>
      <c r="M6" s="14">
        <f>'２-２'!M5</f>
        <v>102</v>
      </c>
      <c r="N6" s="20">
        <f>M6/('人口千対率－１'!C5+'人口千対率－２'!I6)*1000</f>
        <v>13.898351274015534</v>
      </c>
      <c r="O6" s="14">
        <f>'２-２'!N5</f>
        <v>4365</v>
      </c>
      <c r="P6" s="20">
        <f aca="true" t="shared" si="0" ref="P6:P40">O6/B6*1000</f>
        <v>5.393543317010605</v>
      </c>
      <c r="Q6" s="14">
        <f>'２-２'!O5</f>
        <v>1395</v>
      </c>
      <c r="R6" s="20">
        <f aca="true" t="shared" si="1" ref="R6:R40">Q6/B6*1000</f>
        <v>1.7237097198693687</v>
      </c>
    </row>
    <row r="7" spans="1:18" ht="18" customHeight="1">
      <c r="A7" s="11" t="s">
        <v>32</v>
      </c>
      <c r="B7" s="14">
        <v>592673</v>
      </c>
      <c r="C7" s="14">
        <f>'２-２'!E6</f>
        <v>5</v>
      </c>
      <c r="D7" s="20">
        <f>C7/'２-１'!C6*1000</f>
        <v>0.9442870632672333</v>
      </c>
      <c r="E7" s="14">
        <f>+'２-２'!H6</f>
        <v>24</v>
      </c>
      <c r="F7" s="20" t="e">
        <f>F9+F23+F24+F27+F28+#REF!+#REF!</f>
        <v>#REF!</v>
      </c>
      <c r="G7" s="14" t="e">
        <f>G9+G23+G24+G27+G28+#REF!+#REF!</f>
        <v>#REF!</v>
      </c>
      <c r="H7" s="20">
        <f>E7/('２-１'!C6+'２-２'!I6)*1000</f>
        <v>4.514672686230248</v>
      </c>
      <c r="I7" s="14">
        <f>'２-２'!K6</f>
        <v>155</v>
      </c>
      <c r="J7" s="20">
        <f>I7/('人口千対率－１'!C6+'人口千対率－２'!I7)*1000</f>
        <v>28.440366972477065</v>
      </c>
      <c r="K7" s="14">
        <f>'２-２'!L6</f>
        <v>73</v>
      </c>
      <c r="L7" s="20">
        <f>K7/('人口千対率－１'!C6+'人口千対率－２'!I7)*1000</f>
        <v>13.394495412844035</v>
      </c>
      <c r="M7" s="14">
        <f>'２-２'!M6</f>
        <v>82</v>
      </c>
      <c r="N7" s="20">
        <f>M7/('人口千対率－１'!C6+'人口千対率－２'!I7)*1000</f>
        <v>15.045871559633028</v>
      </c>
      <c r="O7" s="14">
        <f>'２-２'!N6</f>
        <v>3291</v>
      </c>
      <c r="P7" s="20">
        <f t="shared" si="0"/>
        <v>5.552809053221591</v>
      </c>
      <c r="Q7" s="14">
        <f>'２-２'!O6</f>
        <v>1082</v>
      </c>
      <c r="R7" s="20">
        <f t="shared" si="1"/>
        <v>1.8256272851977398</v>
      </c>
    </row>
    <row r="8" spans="1:18" ht="18" customHeight="1">
      <c r="A8" s="11" t="s">
        <v>33</v>
      </c>
      <c r="B8" s="14">
        <v>216628</v>
      </c>
      <c r="C8" s="14">
        <f>'２-２'!E7</f>
        <v>4</v>
      </c>
      <c r="D8" s="20">
        <f>C8/'２-１'!C7*1000</f>
        <v>2.1586616297895307</v>
      </c>
      <c r="E8" s="14">
        <f>+'２-２'!H7</f>
        <v>5</v>
      </c>
      <c r="F8" s="20" t="e">
        <f>F10+F11+F12+F13+F22+F25+F29+F30+F31+F32+F33+F34+F35+F36+F37+F38+F39+#REF!+#REF!+#REF!+#REF!+#REF!+#REF!</f>
        <v>#REF!</v>
      </c>
      <c r="G8" s="14" t="e">
        <f>G10+G11+G12+G13+G22+G25+G29+G30+G31+G32+G33+G34+G35+G36+G37+G38+G39+#REF!+#REF!+#REF!+#REF!+#REF!+#REF!</f>
        <v>#REF!</v>
      </c>
      <c r="H8" s="20">
        <f>E8/('２-１'!C7+'２-２'!I7)*1000</f>
        <v>2.6925148088314486</v>
      </c>
      <c r="I8" s="14">
        <f>'２-２'!K7</f>
        <v>36</v>
      </c>
      <c r="J8" s="20">
        <f>I8/('人口千対率－１'!C7+'人口千対率－２'!I8)*1000</f>
        <v>19.057702488088935</v>
      </c>
      <c r="K8" s="14">
        <f>'２-２'!L7</f>
        <v>16</v>
      </c>
      <c r="L8" s="20">
        <f>K8/('人口千対率－１'!C7+'人口千対率－２'!I8)*1000</f>
        <v>8.470089994706195</v>
      </c>
      <c r="M8" s="14">
        <f>'２-２'!M7</f>
        <v>20</v>
      </c>
      <c r="N8" s="20">
        <f>M8/('人口千対率－１'!C7+'人口千対率－２'!I8)*1000</f>
        <v>10.587612493382743</v>
      </c>
      <c r="O8" s="14">
        <f>'２-２'!N7</f>
        <v>1074</v>
      </c>
      <c r="P8" s="20">
        <f t="shared" si="0"/>
        <v>4.957807854940266</v>
      </c>
      <c r="Q8" s="14">
        <f>'２-２'!O7</f>
        <v>313</v>
      </c>
      <c r="R8" s="20">
        <f t="shared" si="1"/>
        <v>1.4448732389164836</v>
      </c>
    </row>
    <row r="9" spans="1:18" ht="18" customHeight="1">
      <c r="A9" s="5" t="s">
        <v>34</v>
      </c>
      <c r="B9" s="15">
        <v>247968</v>
      </c>
      <c r="C9" s="15">
        <f>'２-２'!E8</f>
        <v>1</v>
      </c>
      <c r="D9" s="19">
        <f>C9/'２-１'!C8*1000</f>
        <v>0.42016806722689076</v>
      </c>
      <c r="E9" s="15">
        <f>+'２-２'!H8</f>
        <v>13</v>
      </c>
      <c r="F9" s="19" t="e">
        <f>#REF!</f>
        <v>#REF!</v>
      </c>
      <c r="G9" s="15" t="e">
        <f>#REF!</f>
        <v>#REF!</v>
      </c>
      <c r="H9" s="19">
        <f>E9/('２-１'!C8+'２-２'!I8)*1000</f>
        <v>5.434782608695652</v>
      </c>
      <c r="I9" s="15">
        <f>'２-２'!K8</f>
        <v>81</v>
      </c>
      <c r="J9" s="19">
        <f>I9/('人口千対率－１'!C8+'人口千対率－２'!I9)*1000</f>
        <v>32.9134498171475</v>
      </c>
      <c r="K9" s="15">
        <f>'２-２'!L8</f>
        <v>34</v>
      </c>
      <c r="L9" s="19">
        <f>K9/('人口千対率－１'!C8+'人口千対率－２'!I9)*1000</f>
        <v>13.815522145469322</v>
      </c>
      <c r="M9" s="15">
        <f>'２-２'!M8</f>
        <v>47</v>
      </c>
      <c r="N9" s="19">
        <f>M9/('人口千対率－１'!C8+'人口千対率－２'!I9)*1000</f>
        <v>19.09792767167818</v>
      </c>
      <c r="O9" s="15">
        <f>'２-２'!N8</f>
        <v>1526</v>
      </c>
      <c r="P9" s="19">
        <f t="shared" si="0"/>
        <v>6.154019873532069</v>
      </c>
      <c r="Q9" s="15">
        <f>'２-２'!O8</f>
        <v>487</v>
      </c>
      <c r="R9" s="19">
        <f t="shared" si="1"/>
        <v>1.9639630920118725</v>
      </c>
    </row>
    <row r="10" spans="1:18" ht="18" customHeight="1">
      <c r="A10" s="5" t="s">
        <v>35</v>
      </c>
      <c r="B10" s="15">
        <v>4903</v>
      </c>
      <c r="C10" s="15">
        <f>'２-２'!E9</f>
        <v>0</v>
      </c>
      <c r="D10" s="19">
        <f>C10/'２-１'!C9*1000</f>
        <v>0</v>
      </c>
      <c r="E10" s="15">
        <f>+'２-２'!H9</f>
        <v>0</v>
      </c>
      <c r="F10" s="19" t="e">
        <f>#REF!</f>
        <v>#REF!</v>
      </c>
      <c r="G10" s="15" t="e">
        <f>#REF!</f>
        <v>#REF!</v>
      </c>
      <c r="H10" s="19">
        <f>E10/('２-１'!C9+'２-２'!I9)*1000</f>
        <v>0</v>
      </c>
      <c r="I10" s="15">
        <f>'２-２'!K9</f>
        <v>0</v>
      </c>
      <c r="J10" s="19">
        <f>I10/('人口千対率－１'!C9+'人口千対率－２'!I10)*1000</f>
        <v>0</v>
      </c>
      <c r="K10" s="15">
        <f>'２-２'!L9</f>
        <v>0</v>
      </c>
      <c r="L10" s="19">
        <f>K10/('人口千対率－１'!C9+'人口千対率－２'!I10)*1000</f>
        <v>0</v>
      </c>
      <c r="M10" s="15">
        <f>'２-２'!M9</f>
        <v>0</v>
      </c>
      <c r="N10" s="19">
        <f>M10/('人口千対率－１'!C9+'人口千対率－２'!I10)*1000</f>
        <v>0</v>
      </c>
      <c r="O10" s="15">
        <f>'２-２'!N9</f>
        <v>13</v>
      </c>
      <c r="P10" s="19">
        <f t="shared" si="0"/>
        <v>2.6514378951662247</v>
      </c>
      <c r="Q10" s="15">
        <f>'２-２'!O9</f>
        <v>7</v>
      </c>
      <c r="R10" s="19">
        <f t="shared" si="1"/>
        <v>1.4276973281664287</v>
      </c>
    </row>
    <row r="11" spans="1:18" ht="18" customHeight="1">
      <c r="A11" s="5" t="s">
        <v>36</v>
      </c>
      <c r="B11" s="15">
        <v>10757</v>
      </c>
      <c r="C11" s="15">
        <f>'２-２'!E10</f>
        <v>0</v>
      </c>
      <c r="D11" s="19">
        <f>C11/'２-１'!C10*1000</f>
        <v>0</v>
      </c>
      <c r="E11" s="15">
        <f>+'２-２'!H10</f>
        <v>0</v>
      </c>
      <c r="F11" s="19" t="e">
        <f>#REF!</f>
        <v>#REF!</v>
      </c>
      <c r="G11" s="15" t="e">
        <f>#REF!</f>
        <v>#REF!</v>
      </c>
      <c r="H11" s="19">
        <f>E11/('２-１'!C10+'２-２'!I10)*1000</f>
        <v>0</v>
      </c>
      <c r="I11" s="15">
        <f>'２-２'!K10</f>
        <v>3</v>
      </c>
      <c r="J11" s="19">
        <f>I11/('人口千対率－１'!C10+'人口千対率－２'!I11)*1000</f>
        <v>25.210084033613445</v>
      </c>
      <c r="K11" s="15">
        <f>'２-２'!L10</f>
        <v>2</v>
      </c>
      <c r="L11" s="19">
        <f>K11/('人口千対率－１'!C10+'人口千対率－２'!I11)*1000</f>
        <v>16.80672268907563</v>
      </c>
      <c r="M11" s="15">
        <f>'２-２'!M10</f>
        <v>1</v>
      </c>
      <c r="N11" s="19">
        <f>M11/('人口千対率－１'!C10+'人口千対率－２'!I11)*1000</f>
        <v>8.403361344537815</v>
      </c>
      <c r="O11" s="15">
        <f>'２-２'!N10</f>
        <v>60</v>
      </c>
      <c r="P11" s="19">
        <f t="shared" si="0"/>
        <v>5.577763316909919</v>
      </c>
      <c r="Q11" s="15">
        <f>'２-２'!O10</f>
        <v>10</v>
      </c>
      <c r="R11" s="19">
        <f t="shared" si="1"/>
        <v>0.9296272194849865</v>
      </c>
    </row>
    <row r="12" spans="1:18" ht="18" customHeight="1">
      <c r="A12" s="5" t="s">
        <v>37</v>
      </c>
      <c r="B12" s="15">
        <v>6325</v>
      </c>
      <c r="C12" s="15">
        <f>'２-２'!E11</f>
        <v>0</v>
      </c>
      <c r="D12" s="19">
        <f>C12/'２-１'!C11*1000</f>
        <v>0</v>
      </c>
      <c r="E12" s="15">
        <f>+'２-２'!H11</f>
        <v>0</v>
      </c>
      <c r="F12" s="19" t="e">
        <f>#REF!</f>
        <v>#REF!</v>
      </c>
      <c r="G12" s="15" t="e">
        <f>#REF!</f>
        <v>#REF!</v>
      </c>
      <c r="H12" s="19">
        <f>E12/('２-１'!C11+'２-２'!I11)*1000</f>
        <v>0</v>
      </c>
      <c r="I12" s="15">
        <f>'２-２'!K11</f>
        <v>1</v>
      </c>
      <c r="J12" s="19">
        <f>I12/('人口千対率－１'!C11+'人口千対率－２'!I12)*1000</f>
        <v>26.31578947368421</v>
      </c>
      <c r="K12" s="15">
        <f>'２-２'!L11</f>
        <v>0</v>
      </c>
      <c r="L12" s="19">
        <f>K12/('人口千対率－１'!C11+'人口千対率－２'!I12)*1000</f>
        <v>0</v>
      </c>
      <c r="M12" s="15">
        <f>'２-２'!M11</f>
        <v>1</v>
      </c>
      <c r="N12" s="19">
        <f>M12/('人口千対率－１'!C11+'人口千対率－２'!I12)*1000</f>
        <v>26.31578947368421</v>
      </c>
      <c r="O12" s="15">
        <f>'２-２'!N11</f>
        <v>30</v>
      </c>
      <c r="P12" s="19">
        <f t="shared" si="0"/>
        <v>4.743083003952569</v>
      </c>
      <c r="Q12" s="15">
        <f>'２-２'!O11</f>
        <v>12</v>
      </c>
      <c r="R12" s="19">
        <f t="shared" si="1"/>
        <v>1.8972332015810276</v>
      </c>
    </row>
    <row r="13" spans="1:18" ht="18" customHeight="1">
      <c r="A13" s="5" t="s">
        <v>38</v>
      </c>
      <c r="B13" s="15">
        <v>3376</v>
      </c>
      <c r="C13" s="15">
        <f>'２-２'!E12</f>
        <v>0</v>
      </c>
      <c r="D13" s="19">
        <f>C13/'２-１'!C12*1000</f>
        <v>0</v>
      </c>
      <c r="E13" s="15">
        <f>+'２-２'!H12</f>
        <v>0</v>
      </c>
      <c r="F13" s="19" t="e">
        <f>#REF!</f>
        <v>#REF!</v>
      </c>
      <c r="G13" s="15" t="e">
        <f>#REF!</f>
        <v>#REF!</v>
      </c>
      <c r="H13" s="19">
        <f>E13/('２-１'!C12+'２-２'!I12)*1000</f>
        <v>0</v>
      </c>
      <c r="I13" s="15">
        <f>'２-２'!K12</f>
        <v>1</v>
      </c>
      <c r="J13" s="19">
        <f>I13/('人口千対率－１'!C12+'人口千対率－２'!I13)*1000</f>
        <v>50</v>
      </c>
      <c r="K13" s="15">
        <f>'２-２'!L12</f>
        <v>0</v>
      </c>
      <c r="L13" s="19">
        <f>K13/('人口千対率－１'!C12+'人口千対率－２'!I13)*1000</f>
        <v>0</v>
      </c>
      <c r="M13" s="15">
        <f>'２-２'!M12</f>
        <v>1</v>
      </c>
      <c r="N13" s="19">
        <f>M13/('人口千対率－１'!C12+'人口千対率－２'!I13)*1000</f>
        <v>50</v>
      </c>
      <c r="O13" s="15">
        <f>'２-２'!N12</f>
        <v>15</v>
      </c>
      <c r="P13" s="19">
        <f t="shared" si="0"/>
        <v>4.443127962085308</v>
      </c>
      <c r="Q13" s="15">
        <f>'２-２'!O12</f>
        <v>1</v>
      </c>
      <c r="R13" s="19">
        <f t="shared" si="1"/>
        <v>0.2962085308056872</v>
      </c>
    </row>
    <row r="14" spans="1:18" ht="18" customHeight="1">
      <c r="A14" s="11" t="s">
        <v>39</v>
      </c>
      <c r="B14" s="14">
        <f>SUM(B9:B13)</f>
        <v>273329</v>
      </c>
      <c r="C14" s="14">
        <f>'２-２'!E13</f>
        <v>1</v>
      </c>
      <c r="D14" s="20">
        <f>C14/'２-１'!C13*1000</f>
        <v>0.38955979742890534</v>
      </c>
      <c r="E14" s="14">
        <f>+'２-２'!H13</f>
        <v>13</v>
      </c>
      <c r="F14" s="20" t="e">
        <f>SUM(F9:F13)</f>
        <v>#REF!</v>
      </c>
      <c r="G14" s="14" t="e">
        <f>SUM(G9:G13)</f>
        <v>#REF!</v>
      </c>
      <c r="H14" s="20">
        <f>E14/('２-１'!C13+'２-２'!I13)*1000</f>
        <v>5.040713454827452</v>
      </c>
      <c r="I14" s="14">
        <f>'２-２'!K13</f>
        <v>86</v>
      </c>
      <c r="J14" s="20">
        <f>I14/('人口千対率－１'!C13+'人口千対率－２'!I14)*1000</f>
        <v>32.416132679984926</v>
      </c>
      <c r="K14" s="14">
        <f>'２-２'!L13</f>
        <v>36</v>
      </c>
      <c r="L14" s="20">
        <f>K14/('人口千対率－１'!C13+'人口千対率－２'!I14)*1000</f>
        <v>13.569543912551827</v>
      </c>
      <c r="M14" s="14">
        <f>'２-２'!M13</f>
        <v>50</v>
      </c>
      <c r="N14" s="20">
        <f>M14/('人口千対率－１'!C13+'人口千対率－２'!I14)*1000</f>
        <v>18.846588767433094</v>
      </c>
      <c r="O14" s="14">
        <f>'２-２'!N13</f>
        <v>1644</v>
      </c>
      <c r="P14" s="20">
        <f t="shared" si="0"/>
        <v>6.014729501809175</v>
      </c>
      <c r="Q14" s="14">
        <f>'２-２'!O13</f>
        <v>517</v>
      </c>
      <c r="R14" s="20">
        <f t="shared" si="1"/>
        <v>1.8914934017246616</v>
      </c>
    </row>
    <row r="15" spans="1:18" ht="18" customHeight="1">
      <c r="A15" s="5" t="s">
        <v>68</v>
      </c>
      <c r="B15" s="15">
        <v>30797</v>
      </c>
      <c r="C15" s="15">
        <f>'２-２'!E14</f>
        <v>0</v>
      </c>
      <c r="D15" s="19">
        <f>C15/'２-１'!C14*1000</f>
        <v>0</v>
      </c>
      <c r="E15" s="15">
        <f>+'２-２'!H14</f>
        <v>0</v>
      </c>
      <c r="F15" s="19" t="e">
        <f>#REF!</f>
        <v>#REF!</v>
      </c>
      <c r="G15" s="15" t="e">
        <f>#REF!</f>
        <v>#REF!</v>
      </c>
      <c r="H15" s="19">
        <f>E15/('２-１'!C14+'２-２'!I14)*1000</f>
        <v>0</v>
      </c>
      <c r="I15" s="15">
        <f>'２-２'!K14</f>
        <v>5</v>
      </c>
      <c r="J15" s="19">
        <f>I15/('人口千対率－１'!C14+'人口千対率－２'!I15)*1000</f>
        <v>21.09704641350211</v>
      </c>
      <c r="K15" s="15">
        <f>'２-２'!L14</f>
        <v>2</v>
      </c>
      <c r="L15" s="19">
        <f>K15/('人口千対率－１'!C14+'人口千対率－２'!I15)*1000</f>
        <v>8.438818565400844</v>
      </c>
      <c r="M15" s="15">
        <f>'２-２'!M14</f>
        <v>3</v>
      </c>
      <c r="N15" s="19">
        <f>M15/('人口千対率－１'!C14+'人口千対率－２'!I15)*1000</f>
        <v>12.658227848101266</v>
      </c>
      <c r="O15" s="15">
        <f>'２-２'!N14</f>
        <v>157</v>
      </c>
      <c r="P15" s="19">
        <f t="shared" si="0"/>
        <v>5.097899146020716</v>
      </c>
      <c r="Q15" s="15">
        <f>'２-２'!O14</f>
        <v>55</v>
      </c>
      <c r="R15" s="19">
        <f t="shared" si="1"/>
        <v>1.78588823586713</v>
      </c>
    </row>
    <row r="16" spans="1:18" ht="18" customHeight="1">
      <c r="A16" s="5" t="s">
        <v>40</v>
      </c>
      <c r="B16" s="15">
        <v>22783</v>
      </c>
      <c r="C16" s="15">
        <f>'２-２'!E15</f>
        <v>0</v>
      </c>
      <c r="D16" s="19">
        <f>C16/'２-１'!C15*1000</f>
        <v>0</v>
      </c>
      <c r="E16" s="15">
        <f>+'２-２'!H15</f>
        <v>0</v>
      </c>
      <c r="F16" s="19" t="e">
        <f>#REF!</f>
        <v>#REF!</v>
      </c>
      <c r="G16" s="15" t="e">
        <f>#REF!</f>
        <v>#REF!</v>
      </c>
      <c r="H16" s="19">
        <f>E16/('２-１'!C15+'２-２'!I15)*1000</f>
        <v>0</v>
      </c>
      <c r="I16" s="15">
        <f>'２-２'!K15</f>
        <v>3</v>
      </c>
      <c r="J16" s="19">
        <f>I16/('人口千対率－１'!C15+'人口千対率－２'!I16)*1000</f>
        <v>17.341040462427745</v>
      </c>
      <c r="K16" s="15">
        <f>'２-２'!L15</f>
        <v>1</v>
      </c>
      <c r="L16" s="19">
        <f>K16/('人口千対率－１'!C15+'人口千対率－２'!I16)*1000</f>
        <v>5.780346820809248</v>
      </c>
      <c r="M16" s="15">
        <f>'２-２'!M15</f>
        <v>2</v>
      </c>
      <c r="N16" s="19">
        <f>M16/('人口千対率－１'!C15+'人口千対率－２'!I16)*1000</f>
        <v>11.560693641618496</v>
      </c>
      <c r="O16" s="15">
        <f>'２-２'!N15</f>
        <v>106</v>
      </c>
      <c r="P16" s="19">
        <f t="shared" si="0"/>
        <v>4.652591844796558</v>
      </c>
      <c r="Q16" s="15">
        <f>'２-２'!O15</f>
        <v>33</v>
      </c>
      <c r="R16" s="19">
        <f t="shared" si="1"/>
        <v>1.4484484045121362</v>
      </c>
    </row>
    <row r="17" spans="1:18" ht="18" customHeight="1">
      <c r="A17" s="5" t="s">
        <v>41</v>
      </c>
      <c r="B17" s="15">
        <v>31915</v>
      </c>
      <c r="C17" s="15">
        <f>'２-２'!E16</f>
        <v>1</v>
      </c>
      <c r="D17" s="19">
        <f>C17/'２-１'!C16*1000</f>
        <v>3.048780487804878</v>
      </c>
      <c r="E17" s="15">
        <f>+'２-２'!H16</f>
        <v>0</v>
      </c>
      <c r="F17" s="19" t="e">
        <f>#REF!</f>
        <v>#REF!</v>
      </c>
      <c r="G17" s="15" t="e">
        <f>#REF!</f>
        <v>#REF!</v>
      </c>
      <c r="H17" s="19">
        <f>E17/('２-１'!C16+'２-２'!I16)*1000</f>
        <v>0</v>
      </c>
      <c r="I17" s="15">
        <f>'２-２'!K16</f>
        <v>8</v>
      </c>
      <c r="J17" s="19">
        <f>I17/('人口千対率－１'!C16+'人口千対率－２'!I17)*1000</f>
        <v>23.809523809523807</v>
      </c>
      <c r="K17" s="15">
        <f>'２-２'!L16</f>
        <v>2</v>
      </c>
      <c r="L17" s="19">
        <f>K17/('人口千対率－１'!C16+'人口千対率－２'!I17)*1000</f>
        <v>5.952380952380952</v>
      </c>
      <c r="M17" s="15">
        <f>'２-２'!M16</f>
        <v>6</v>
      </c>
      <c r="N17" s="19">
        <f>M17/('人口千対率－１'!C16+'人口千対率－２'!I17)*1000</f>
        <v>17.857142857142858</v>
      </c>
      <c r="O17" s="15">
        <f>'２-２'!N16</f>
        <v>160</v>
      </c>
      <c r="P17" s="19">
        <f t="shared" si="0"/>
        <v>5.013316622277926</v>
      </c>
      <c r="Q17" s="15">
        <f>'２-２'!O16</f>
        <v>66</v>
      </c>
      <c r="R17" s="19">
        <f t="shared" si="1"/>
        <v>2.067993106689644</v>
      </c>
    </row>
    <row r="18" spans="1:18" ht="18" customHeight="1">
      <c r="A18" s="5" t="s">
        <v>42</v>
      </c>
      <c r="B18" s="15">
        <v>23532</v>
      </c>
      <c r="C18" s="15">
        <f>'２-２'!E17</f>
        <v>1</v>
      </c>
      <c r="D18" s="19">
        <f>C18/'２-１'!C17*1000</f>
        <v>4.25531914893617</v>
      </c>
      <c r="E18" s="15">
        <f>+'２-２'!H17</f>
        <v>2</v>
      </c>
      <c r="F18" s="19" t="e">
        <f>#REF!</f>
        <v>#REF!</v>
      </c>
      <c r="G18" s="15" t="e">
        <f>#REF!</f>
        <v>#REF!</v>
      </c>
      <c r="H18" s="19">
        <f>E18/('２-１'!C17+'２-２'!I17)*1000</f>
        <v>8.438818565400844</v>
      </c>
      <c r="I18" s="15">
        <f>'２-２'!K17</f>
        <v>3</v>
      </c>
      <c r="J18" s="19">
        <f>I18/('人口千対率－１'!C17+'人口千対率－２'!I18)*1000</f>
        <v>12.605042016806722</v>
      </c>
      <c r="K18" s="15">
        <f>'２-２'!L17</f>
        <v>2</v>
      </c>
      <c r="L18" s="19">
        <f>K18/('人口千対率－１'!C17+'人口千対率－２'!I18)*1000</f>
        <v>8.403361344537815</v>
      </c>
      <c r="M18" s="15">
        <f>'２-２'!M17</f>
        <v>1</v>
      </c>
      <c r="N18" s="19">
        <f>M18/('人口千対率－１'!C17+'人口千対率－２'!I18)*1000</f>
        <v>4.201680672268908</v>
      </c>
      <c r="O18" s="15">
        <f>'２-２'!N17</f>
        <v>133</v>
      </c>
      <c r="P18" s="19">
        <f t="shared" si="0"/>
        <v>5.651878293387727</v>
      </c>
      <c r="Q18" s="15">
        <f>'２-２'!O17</f>
        <v>47</v>
      </c>
      <c r="R18" s="19">
        <f t="shared" si="1"/>
        <v>1.9972802991670915</v>
      </c>
    </row>
    <row r="19" spans="1:18" ht="18" customHeight="1">
      <c r="A19" s="5" t="s">
        <v>43</v>
      </c>
      <c r="B19" s="15">
        <v>12793</v>
      </c>
      <c r="C19" s="15">
        <f>'２-２'!E18</f>
        <v>0</v>
      </c>
      <c r="D19" s="19">
        <f>C19/'２-１'!C18*1000</f>
        <v>0</v>
      </c>
      <c r="E19" s="15">
        <f>+'２-２'!H18</f>
        <v>0</v>
      </c>
      <c r="F19" s="19" t="e">
        <f>#REF!</f>
        <v>#REF!</v>
      </c>
      <c r="G19" s="15" t="e">
        <f>#REF!</f>
        <v>#REF!</v>
      </c>
      <c r="H19" s="19">
        <f>E19/('２-１'!C18+'２-２'!I18)*1000</f>
        <v>0</v>
      </c>
      <c r="I19" s="15">
        <f>'２-２'!K18</f>
        <v>2</v>
      </c>
      <c r="J19" s="19">
        <f>I19/('人口千対率－１'!C18+'人口千対率－２'!I19)*1000</f>
        <v>17.391304347826086</v>
      </c>
      <c r="K19" s="15">
        <f>'２-２'!L18</f>
        <v>1</v>
      </c>
      <c r="L19" s="19">
        <f>K19/('人口千対率－１'!C18+'人口千対率－２'!I19)*1000</f>
        <v>8.695652173913043</v>
      </c>
      <c r="M19" s="15">
        <f>'２-２'!M18</f>
        <v>1</v>
      </c>
      <c r="N19" s="19">
        <f>M19/('人口千対率－１'!C18+'人口千対率－２'!I19)*1000</f>
        <v>8.695652173913043</v>
      </c>
      <c r="O19" s="15">
        <f>'２-２'!N18</f>
        <v>56</v>
      </c>
      <c r="P19" s="19">
        <f t="shared" si="0"/>
        <v>4.377393887282107</v>
      </c>
      <c r="Q19" s="15">
        <f>'２-２'!O18</f>
        <v>18</v>
      </c>
      <c r="R19" s="19">
        <f t="shared" si="1"/>
        <v>1.4070194637692488</v>
      </c>
    </row>
    <row r="20" spans="1:18" ht="18" customHeight="1">
      <c r="A20" s="11" t="s">
        <v>39</v>
      </c>
      <c r="B20" s="14">
        <f>SUM(B15:B19)</f>
        <v>121820</v>
      </c>
      <c r="C20" s="14">
        <f>'２-２'!E19</f>
        <v>2</v>
      </c>
      <c r="D20" s="20">
        <f>C20/'２-１'!C19*1000</f>
        <v>1.8552875695732838</v>
      </c>
      <c r="E20" s="14">
        <f>+'２-２'!H19</f>
        <v>2</v>
      </c>
      <c r="F20" s="20" t="e">
        <f>#REF!</f>
        <v>#REF!</v>
      </c>
      <c r="G20" s="14" t="e">
        <f>#REF!</f>
        <v>#REF!</v>
      </c>
      <c r="H20" s="20">
        <f>E20/('２-１'!C19+'２-２'!I19)*1000</f>
        <v>1.8518518518518519</v>
      </c>
      <c r="I20" s="14">
        <f>'２-２'!K19</f>
        <v>21</v>
      </c>
      <c r="J20" s="20">
        <f>I20/('人口千対率－１'!C19+'人口千対率－２'!I20)*1000</f>
        <v>19.108280254777068</v>
      </c>
      <c r="K20" s="14">
        <f>'２-２'!L19</f>
        <v>8</v>
      </c>
      <c r="L20" s="20">
        <f>K20/('人口千対率－１'!C19+'人口千対率－２'!I20)*1000</f>
        <v>7.279344858962694</v>
      </c>
      <c r="M20" s="14">
        <f>'２-２'!M19</f>
        <v>13</v>
      </c>
      <c r="N20" s="20">
        <f>M20/('人口千対率－１'!C19+'人口千対率－２'!I20)*1000</f>
        <v>11.828935395814376</v>
      </c>
      <c r="O20" s="14">
        <f>'２-２'!N19</f>
        <v>612</v>
      </c>
      <c r="P20" s="20">
        <f t="shared" si="0"/>
        <v>5.023805614841569</v>
      </c>
      <c r="Q20" s="14">
        <f>'２-２'!O19</f>
        <v>219</v>
      </c>
      <c r="R20" s="20">
        <f t="shared" si="1"/>
        <v>1.7977343621736988</v>
      </c>
    </row>
    <row r="21" spans="1:18" ht="18" customHeight="1">
      <c r="A21" s="5" t="s">
        <v>44</v>
      </c>
      <c r="B21" s="15">
        <f>36625+666</f>
        <v>37291</v>
      </c>
      <c r="C21" s="15">
        <f>'２-２'!E20</f>
        <v>0</v>
      </c>
      <c r="D21" s="19">
        <f>C21/'２-１'!C20*1000</f>
        <v>0</v>
      </c>
      <c r="E21" s="15">
        <f>+'２-２'!H20</f>
        <v>1</v>
      </c>
      <c r="F21" s="19" t="e">
        <f>#REF!</f>
        <v>#REF!</v>
      </c>
      <c r="G21" s="15" t="e">
        <f>#REF!</f>
        <v>#REF!</v>
      </c>
      <c r="H21" s="19">
        <f>E21/('２-１'!C20+'２-２'!I20)*1000</f>
        <v>3.745318352059925</v>
      </c>
      <c r="I21" s="15">
        <f>'２-２'!K20</f>
        <v>9</v>
      </c>
      <c r="J21" s="19">
        <f>I21/('人口千対率－１'!C20+'人口千対率－２'!I21)*1000</f>
        <v>32.72727272727273</v>
      </c>
      <c r="K21" s="15">
        <f>'２-２'!L20</f>
        <v>2</v>
      </c>
      <c r="L21" s="19">
        <f>K21/('人口千対率－１'!C20+'人口千対率－２'!I21)*1000</f>
        <v>7.2727272727272725</v>
      </c>
      <c r="M21" s="15">
        <f>'２-２'!M20</f>
        <v>7</v>
      </c>
      <c r="N21" s="19">
        <f>M21/('人口千対率－１'!C20+'人口千対率－２'!I21)*1000</f>
        <v>25.454545454545457</v>
      </c>
      <c r="O21" s="15">
        <f>'２-２'!N20</f>
        <v>173</v>
      </c>
      <c r="P21" s="19">
        <f t="shared" si="0"/>
        <v>4.639189080475181</v>
      </c>
      <c r="Q21" s="15">
        <f>'２-２'!O20</f>
        <v>59</v>
      </c>
      <c r="R21" s="19">
        <f t="shared" si="1"/>
        <v>1.5821511892950042</v>
      </c>
    </row>
    <row r="22" spans="1:18" ht="18" customHeight="1">
      <c r="A22" s="5" t="s">
        <v>45</v>
      </c>
      <c r="B22" s="15">
        <v>26644</v>
      </c>
      <c r="C22" s="15">
        <f>'２-２'!E21</f>
        <v>0</v>
      </c>
      <c r="D22" s="19">
        <f>C22/'２-１'!C21*1000</f>
        <v>0</v>
      </c>
      <c r="E22" s="15">
        <f>+'２-２'!H21</f>
        <v>1</v>
      </c>
      <c r="F22" s="19" t="e">
        <f>SUM(F16:F21)</f>
        <v>#REF!</v>
      </c>
      <c r="G22" s="15" t="e">
        <f>SUM(G16:G21)</f>
        <v>#REF!</v>
      </c>
      <c r="H22" s="19">
        <f>E22/('２-１'!C21+'２-２'!I21)*1000</f>
        <v>4.878048780487805</v>
      </c>
      <c r="I22" s="15">
        <f>'２-２'!K21</f>
        <v>7</v>
      </c>
      <c r="J22" s="19">
        <f>I22/('人口千対率－１'!C21+'人口千対率－２'!I22)*1000</f>
        <v>33.17535545023697</v>
      </c>
      <c r="K22" s="15">
        <f>'２-２'!L21</f>
        <v>3</v>
      </c>
      <c r="L22" s="19">
        <f>K22/('人口千対率－１'!C21+'人口千対率－２'!I22)*1000</f>
        <v>14.218009478672984</v>
      </c>
      <c r="M22" s="15">
        <f>'２-２'!M21</f>
        <v>4</v>
      </c>
      <c r="N22" s="19">
        <f>M22/('人口千対率－１'!C21+'人口千対率－２'!I22)*1000</f>
        <v>18.95734597156398</v>
      </c>
      <c r="O22" s="15">
        <f>'２-２'!N21</f>
        <v>124</v>
      </c>
      <c r="P22" s="19">
        <f t="shared" si="0"/>
        <v>4.6539558624831106</v>
      </c>
      <c r="Q22" s="15">
        <f>'２-２'!O21</f>
        <v>36</v>
      </c>
      <c r="R22" s="19">
        <f t="shared" si="1"/>
        <v>1.351148476204774</v>
      </c>
    </row>
    <row r="23" spans="1:18" ht="18" customHeight="1">
      <c r="A23" s="11" t="s">
        <v>39</v>
      </c>
      <c r="B23" s="14">
        <f>SUM(B21:B22)</f>
        <v>63935</v>
      </c>
      <c r="C23" s="14">
        <f>'２-２'!E22</f>
        <v>0</v>
      </c>
      <c r="D23" s="20">
        <f>C23/'２-１'!C22*1000</f>
        <v>0</v>
      </c>
      <c r="E23" s="14">
        <f>+'２-２'!H22</f>
        <v>2</v>
      </c>
      <c r="F23" s="20" t="e">
        <f>#REF!</f>
        <v>#REF!</v>
      </c>
      <c r="G23" s="14" t="e">
        <f>#REF!</f>
        <v>#REF!</v>
      </c>
      <c r="H23" s="20">
        <f>E23/('２-１'!C22+'２-２'!I22)*1000</f>
        <v>4.237288135593221</v>
      </c>
      <c r="I23" s="14">
        <f>'２-２'!K22</f>
        <v>16</v>
      </c>
      <c r="J23" s="20">
        <f>I23/('人口千対率－１'!C22+'人口千対率－２'!I23)*1000</f>
        <v>32.92181069958848</v>
      </c>
      <c r="K23" s="14">
        <f>'２-２'!L22</f>
        <v>5</v>
      </c>
      <c r="L23" s="20">
        <f>K23/('人口千対率－１'!C22+'人口千対率－２'!I23)*1000</f>
        <v>10.2880658436214</v>
      </c>
      <c r="M23" s="14">
        <f>'２-２'!M22</f>
        <v>11</v>
      </c>
      <c r="N23" s="20">
        <f>M23/('人口千対率－１'!C22+'人口千対率－２'!I23)*1000</f>
        <v>22.63374485596708</v>
      </c>
      <c r="O23" s="14">
        <f>'２-２'!N22</f>
        <v>297</v>
      </c>
      <c r="P23" s="20">
        <f t="shared" si="0"/>
        <v>4.645342926409635</v>
      </c>
      <c r="Q23" s="14">
        <f>'２-２'!O22</f>
        <v>95</v>
      </c>
      <c r="R23" s="20">
        <f t="shared" si="1"/>
        <v>1.4858841010401187</v>
      </c>
    </row>
    <row r="24" spans="1:18" ht="18" customHeight="1">
      <c r="A24" s="5" t="s">
        <v>46</v>
      </c>
      <c r="B24" s="15">
        <v>66062</v>
      </c>
      <c r="C24" s="15">
        <f>'２-２'!E23</f>
        <v>1</v>
      </c>
      <c r="D24" s="19">
        <f>C24/'２-１'!C23*1000</f>
        <v>1.5060240963855422</v>
      </c>
      <c r="E24" s="15">
        <f>+'２-２'!H23</f>
        <v>4</v>
      </c>
      <c r="F24" s="19" t="e">
        <f>#REF!</f>
        <v>#REF!</v>
      </c>
      <c r="G24" s="15" t="e">
        <f>#REF!</f>
        <v>#REF!</v>
      </c>
      <c r="H24" s="19">
        <f>E24/('２-１'!C23+'２-２'!I23)*1000</f>
        <v>5.997001499250374</v>
      </c>
      <c r="I24" s="15">
        <f>'２-２'!K23</f>
        <v>19</v>
      </c>
      <c r="J24" s="19">
        <f>I24/('人口千対率－１'!C23+'人口千対率－２'!I24)*1000</f>
        <v>27.81844802342606</v>
      </c>
      <c r="K24" s="15">
        <f>'２-２'!L23</f>
        <v>13</v>
      </c>
      <c r="L24" s="19">
        <f>K24/('人口千対率－１'!C23+'人口千対率－２'!I24)*1000</f>
        <v>19.03367496339678</v>
      </c>
      <c r="M24" s="15">
        <f>'２-２'!M23</f>
        <v>6</v>
      </c>
      <c r="N24" s="19">
        <f>M24/('人口千対率－１'!C23+'人口千対率－２'!I24)*1000</f>
        <v>8.784773060029282</v>
      </c>
      <c r="O24" s="15">
        <f>'２-２'!N23</f>
        <v>367</v>
      </c>
      <c r="P24" s="19">
        <f t="shared" si="0"/>
        <v>5.55538736338591</v>
      </c>
      <c r="Q24" s="15">
        <f>'２-２'!O23</f>
        <v>125</v>
      </c>
      <c r="R24" s="19">
        <f t="shared" si="1"/>
        <v>1.8921619085101875</v>
      </c>
    </row>
    <row r="25" spans="1:18" ht="18" customHeight="1">
      <c r="A25" s="5" t="s">
        <v>71</v>
      </c>
      <c r="B25" s="15">
        <v>85286</v>
      </c>
      <c r="C25" s="15">
        <f>'２-２'!E24</f>
        <v>2</v>
      </c>
      <c r="D25" s="19">
        <f>C25/'２-１'!C24*1000</f>
        <v>2.6990553306342777</v>
      </c>
      <c r="E25" s="15">
        <f>+'２-２'!H24</f>
        <v>2</v>
      </c>
      <c r="F25" s="19" t="e">
        <f>#REF!</f>
        <v>#REF!</v>
      </c>
      <c r="G25" s="15" t="e">
        <f>#REF!</f>
        <v>#REF!</v>
      </c>
      <c r="H25" s="19">
        <f>E25/('２-１'!C24+'２-２'!I24)*1000</f>
        <v>2.6954177897574128</v>
      </c>
      <c r="I25" s="15">
        <f>'２-２'!K24</f>
        <v>11</v>
      </c>
      <c r="J25" s="19">
        <f>I25/('人口千対率－１'!C24+'人口千対率－２'!I25)*1000</f>
        <v>14.627659574468085</v>
      </c>
      <c r="K25" s="15">
        <f>'２-２'!L24</f>
        <v>6</v>
      </c>
      <c r="L25" s="19">
        <f>K25/('人口千対率－１'!C24+'人口千対率－２'!I25)*1000</f>
        <v>7.978723404255319</v>
      </c>
      <c r="M25" s="15">
        <f>'２-２'!M24</f>
        <v>5</v>
      </c>
      <c r="N25" s="19">
        <f>M25/('人口千対率－１'!C24+'人口千対率－２'!I25)*1000</f>
        <v>6.648936170212766</v>
      </c>
      <c r="O25" s="15">
        <f>'２-２'!N24</f>
        <v>427</v>
      </c>
      <c r="P25" s="19">
        <f t="shared" si="0"/>
        <v>5.006683394695496</v>
      </c>
      <c r="Q25" s="15">
        <f>'２-２'!O24</f>
        <v>156</v>
      </c>
      <c r="R25" s="19">
        <f t="shared" si="1"/>
        <v>1.8291396008723588</v>
      </c>
    </row>
    <row r="26" spans="1:18" ht="18" customHeight="1">
      <c r="A26" s="5" t="s">
        <v>47</v>
      </c>
      <c r="B26" s="15">
        <v>3392</v>
      </c>
      <c r="C26" s="15">
        <f>'２-２'!E25</f>
        <v>0</v>
      </c>
      <c r="D26" s="19">
        <f>C26/'２-１'!C25*1000</f>
        <v>0</v>
      </c>
      <c r="E26" s="15">
        <f>+'２-２'!H25</f>
        <v>1</v>
      </c>
      <c r="F26" s="19" t="e">
        <f>SUM(F23:F25)</f>
        <v>#REF!</v>
      </c>
      <c r="G26" s="15" t="e">
        <f>SUM(G23:G25)</f>
        <v>#REF!</v>
      </c>
      <c r="H26" s="19">
        <f>E26/('２-１'!C25+'２-２'!I25)*1000</f>
        <v>55.55555555555555</v>
      </c>
      <c r="I26" s="15">
        <f>'２-２'!K25</f>
        <v>1</v>
      </c>
      <c r="J26" s="19">
        <f>I26/('人口千対率－１'!C25+'人口千対率－２'!I26)*1000</f>
        <v>55.55555555555555</v>
      </c>
      <c r="K26" s="15">
        <f>'２-２'!L25</f>
        <v>1</v>
      </c>
      <c r="L26" s="19">
        <f>K26/('人口千対率－１'!C25+'人口千対率－２'!I26)*1000</f>
        <v>55.55555555555555</v>
      </c>
      <c r="M26" s="15">
        <f>'２-２'!M25</f>
        <v>0</v>
      </c>
      <c r="N26" s="19">
        <f>M26/('人口千対率－１'!C25+'人口千対率－２'!I26)*1000</f>
        <v>0</v>
      </c>
      <c r="O26" s="15">
        <f>'２-２'!N25</f>
        <v>12</v>
      </c>
      <c r="P26" s="19">
        <f t="shared" si="0"/>
        <v>3.5377358490566038</v>
      </c>
      <c r="Q26" s="15">
        <f>'２-２'!O25</f>
        <v>4</v>
      </c>
      <c r="R26" s="19">
        <f t="shared" si="1"/>
        <v>1.1792452830188678</v>
      </c>
    </row>
    <row r="27" spans="1:18" ht="18" customHeight="1">
      <c r="A27" s="5" t="s">
        <v>73</v>
      </c>
      <c r="B27" s="15">
        <v>12193</v>
      </c>
      <c r="C27" s="15">
        <f>'２-２'!E26</f>
        <v>0</v>
      </c>
      <c r="D27" s="19">
        <f>C27/'２-１'!C26*1000</f>
        <v>0</v>
      </c>
      <c r="E27" s="15">
        <f>+'２-２'!H26</f>
        <v>0</v>
      </c>
      <c r="F27" s="19" t="e">
        <f>#REF!</f>
        <v>#REF!</v>
      </c>
      <c r="G27" s="15" t="e">
        <f>#REF!</f>
        <v>#REF!</v>
      </c>
      <c r="H27" s="19">
        <f>E27/('２-１'!C26+'２-２'!I26)*1000</f>
        <v>0</v>
      </c>
      <c r="I27" s="15">
        <f>'２-２'!K26</f>
        <v>1</v>
      </c>
      <c r="J27" s="19">
        <f>I27/('人口千対率－１'!C26+'人口千対率－２'!I27)*1000</f>
        <v>11.627906976744185</v>
      </c>
      <c r="K27" s="15">
        <f>'２-２'!L26</f>
        <v>1</v>
      </c>
      <c r="L27" s="19">
        <f>K27/('人口千対率－１'!C26+'人口千対率－２'!I27)*1000</f>
        <v>11.627906976744185</v>
      </c>
      <c r="M27" s="15">
        <f>'２-２'!M26</f>
        <v>0</v>
      </c>
      <c r="N27" s="19">
        <f>M27/('人口千対率－１'!C26+'人口千対率－２'!I27)*1000</f>
        <v>0</v>
      </c>
      <c r="O27" s="15">
        <f>'２-２'!N26</f>
        <v>67</v>
      </c>
      <c r="P27" s="19">
        <f t="shared" si="0"/>
        <v>5.494956122365291</v>
      </c>
      <c r="Q27" s="15">
        <f>'２-２'!O26</f>
        <v>18</v>
      </c>
      <c r="R27" s="19">
        <f t="shared" si="1"/>
        <v>1.476256868695153</v>
      </c>
    </row>
    <row r="28" spans="1:18" ht="18" customHeight="1">
      <c r="A28" s="5" t="s">
        <v>48</v>
      </c>
      <c r="B28" s="15">
        <v>23853</v>
      </c>
      <c r="C28" s="15">
        <f>'２-２'!E27</f>
        <v>0</v>
      </c>
      <c r="D28" s="19">
        <f>C28/'２-１'!C27*1000</f>
        <v>0</v>
      </c>
      <c r="E28" s="15">
        <f>+'２-２'!H27</f>
        <v>0</v>
      </c>
      <c r="F28" s="19" t="e">
        <f>#REF!</f>
        <v>#REF!</v>
      </c>
      <c r="G28" s="15" t="e">
        <f>#REF!</f>
        <v>#REF!</v>
      </c>
      <c r="H28" s="19">
        <f>E28/('２-１'!C27+'２-２'!I27)*1000</f>
        <v>0</v>
      </c>
      <c r="I28" s="15">
        <f>'２-２'!K27</f>
        <v>4</v>
      </c>
      <c r="J28" s="19">
        <f>I28/('人口千対率－１'!C27+'人口千対率－２'!I28)*1000</f>
        <v>22.727272727272727</v>
      </c>
      <c r="K28" s="15">
        <f>'２-２'!L27</f>
        <v>2</v>
      </c>
      <c r="L28" s="19">
        <f>K28/('人口千対率－１'!C27+'人口千対率－２'!I28)*1000</f>
        <v>11.363636363636363</v>
      </c>
      <c r="M28" s="15">
        <f>'２-２'!M27</f>
        <v>2</v>
      </c>
      <c r="N28" s="19">
        <f>M28/('人口千対率－１'!C27+'人口千対率－２'!I28)*1000</f>
        <v>11.363636363636363</v>
      </c>
      <c r="O28" s="15">
        <f>'２-２'!N27</f>
        <v>100</v>
      </c>
      <c r="P28" s="19">
        <f t="shared" si="0"/>
        <v>4.192344778434578</v>
      </c>
      <c r="Q28" s="15">
        <f>'２-２'!O27</f>
        <v>25</v>
      </c>
      <c r="R28" s="19">
        <f t="shared" si="1"/>
        <v>1.0480861946086446</v>
      </c>
    </row>
    <row r="29" spans="1:18" ht="18" customHeight="1">
      <c r="A29" s="5" t="s">
        <v>49</v>
      </c>
      <c r="B29" s="15">
        <v>1604</v>
      </c>
      <c r="C29" s="15">
        <f>'２-２'!E28</f>
        <v>0</v>
      </c>
      <c r="D29" s="19">
        <f>C29/'２-１'!C28*1000</f>
        <v>0</v>
      </c>
      <c r="E29" s="15">
        <f>+'２-２'!H28</f>
        <v>0</v>
      </c>
      <c r="F29" s="19" t="e">
        <f>#REF!</f>
        <v>#REF!</v>
      </c>
      <c r="G29" s="15" t="e">
        <f>#REF!</f>
        <v>#REF!</v>
      </c>
      <c r="H29" s="19">
        <f>E29/('２-１'!C28+'２-２'!I28)*1000</f>
        <v>0</v>
      </c>
      <c r="I29" s="15">
        <f>'２-２'!K28</f>
        <v>0</v>
      </c>
      <c r="J29" s="19">
        <f>I29/('人口千対率－１'!C28+'人口千対率－２'!I29)*1000</f>
        <v>0</v>
      </c>
      <c r="K29" s="15">
        <f>'２-２'!L28</f>
        <v>0</v>
      </c>
      <c r="L29" s="19">
        <f>K29/('人口千対率－１'!C28+'人口千対率－２'!I29)*1000</f>
        <v>0</v>
      </c>
      <c r="M29" s="15">
        <f>'２-２'!M28</f>
        <v>0</v>
      </c>
      <c r="N29" s="19">
        <f>M29/('人口千対率－１'!C28+'人口千対率－２'!I29)*1000</f>
        <v>0</v>
      </c>
      <c r="O29" s="15">
        <f>'２-２'!N28</f>
        <v>11</v>
      </c>
      <c r="P29" s="19">
        <f t="shared" si="0"/>
        <v>6.85785536159601</v>
      </c>
      <c r="Q29" s="15">
        <f>'２-２'!O28</f>
        <v>2</v>
      </c>
      <c r="R29" s="19">
        <f t="shared" si="1"/>
        <v>1.2468827930174564</v>
      </c>
    </row>
    <row r="30" spans="1:18" ht="18" customHeight="1">
      <c r="A30" s="5" t="s">
        <v>50</v>
      </c>
      <c r="B30" s="16">
        <v>10306</v>
      </c>
      <c r="C30" s="16">
        <f>'２-２'!E29</f>
        <v>0</v>
      </c>
      <c r="D30" s="21">
        <f>C30/'２-１'!C29*1000</f>
        <v>0</v>
      </c>
      <c r="E30" s="16">
        <f>+'２-２'!H29</f>
        <v>0</v>
      </c>
      <c r="F30" s="21" t="e">
        <f>#REF!</f>
        <v>#REF!</v>
      </c>
      <c r="G30" s="16" t="e">
        <f>#REF!</f>
        <v>#REF!</v>
      </c>
      <c r="H30" s="21">
        <f>E30/('２-１'!C29+'２-２'!I29)*1000</f>
        <v>0</v>
      </c>
      <c r="I30" s="16">
        <f>'２-２'!K29</f>
        <v>1</v>
      </c>
      <c r="J30" s="21">
        <f>I30/('人口千対率－１'!C29+'人口千対率－２'!I30)*1000</f>
        <v>11.627906976744185</v>
      </c>
      <c r="K30" s="16">
        <f>'２-２'!L29</f>
        <v>0</v>
      </c>
      <c r="L30" s="21">
        <f>K30/('人口千対率－１'!C29+'人口千対率－２'!I30)*1000</f>
        <v>0</v>
      </c>
      <c r="M30" s="16">
        <f>'２-２'!M29</f>
        <v>1</v>
      </c>
      <c r="N30" s="21">
        <f>M30/('人口千対率－１'!C29+'人口千対率－２'!I30)*1000</f>
        <v>11.627906976744185</v>
      </c>
      <c r="O30" s="16">
        <f>'２-２'!N29</f>
        <v>41</v>
      </c>
      <c r="P30" s="21">
        <f t="shared" si="0"/>
        <v>3.978265088298079</v>
      </c>
      <c r="Q30" s="16">
        <f>'２-２'!O29</f>
        <v>14</v>
      </c>
      <c r="R30" s="21">
        <f t="shared" si="1"/>
        <v>1.3584319813700758</v>
      </c>
    </row>
    <row r="31" spans="1:18" ht="18" customHeight="1">
      <c r="A31" s="11" t="s">
        <v>39</v>
      </c>
      <c r="B31" s="14">
        <f>SUM(B24:B30)</f>
        <v>202696</v>
      </c>
      <c r="C31" s="14">
        <f>'２-２'!E30</f>
        <v>3</v>
      </c>
      <c r="D31" s="20">
        <f>C31/'２-１'!C30*1000</f>
        <v>1.6891891891891893</v>
      </c>
      <c r="E31" s="14">
        <f>+'２-２'!H30</f>
        <v>7</v>
      </c>
      <c r="F31" s="20" t="e">
        <f>#REF!</f>
        <v>#REF!</v>
      </c>
      <c r="G31" s="14" t="e">
        <f>#REF!</f>
        <v>#REF!</v>
      </c>
      <c r="H31" s="20">
        <f>E31/('２-１'!C30+'２-２'!I30)*1000</f>
        <v>3.9303761931499155</v>
      </c>
      <c r="I31" s="14">
        <f>'２-２'!K30</f>
        <v>37</v>
      </c>
      <c r="J31" s="20">
        <f>I31/('人口千対率－１'!C30+'人口千対率－２'!I31)*1000</f>
        <v>20.408163265306122</v>
      </c>
      <c r="K31" s="14">
        <f>'２-２'!L30</f>
        <v>23</v>
      </c>
      <c r="L31" s="20">
        <f>K31/('人口千対率－１'!C30+'人口千対率－２'!I31)*1000</f>
        <v>12.686155543298401</v>
      </c>
      <c r="M31" s="14">
        <f>'２-２'!M30</f>
        <v>14</v>
      </c>
      <c r="N31" s="20">
        <f>M31/('人口千対率－１'!C30+'人口千対率－２'!I31)*1000</f>
        <v>7.722007722007723</v>
      </c>
      <c r="O31" s="14">
        <f>'２-２'!N30</f>
        <v>1025</v>
      </c>
      <c r="P31" s="20">
        <f t="shared" si="0"/>
        <v>5.056833879306943</v>
      </c>
      <c r="Q31" s="14">
        <f>'２-２'!O30</f>
        <v>344</v>
      </c>
      <c r="R31" s="20">
        <f t="shared" si="1"/>
        <v>1.697122784860086</v>
      </c>
    </row>
    <row r="32" spans="1:18" ht="18" customHeight="1">
      <c r="A32" s="5" t="s">
        <v>51</v>
      </c>
      <c r="B32" s="15">
        <v>67425</v>
      </c>
      <c r="C32" s="15">
        <f>'２-２'!E31</f>
        <v>2</v>
      </c>
      <c r="D32" s="19">
        <f>C32/'２-１'!C31*1000</f>
        <v>3.2948929159802307</v>
      </c>
      <c r="E32" s="15">
        <f>+'２-２'!H31</f>
        <v>2</v>
      </c>
      <c r="F32" s="19" t="e">
        <f>#REF!</f>
        <v>#REF!</v>
      </c>
      <c r="G32" s="15" t="e">
        <f>#REF!</f>
        <v>#REF!</v>
      </c>
      <c r="H32" s="19">
        <f>E32/('２-１'!C31+'２-２'!I31)*1000</f>
        <v>3.284072249589491</v>
      </c>
      <c r="I32" s="15">
        <f>'２-２'!K31</f>
        <v>16</v>
      </c>
      <c r="J32" s="19">
        <f>I32/('人口千対率－１'!C31+'人口千対率－２'!I32)*1000</f>
        <v>25.682182985553773</v>
      </c>
      <c r="K32" s="15">
        <f>'２-２'!L31</f>
        <v>6</v>
      </c>
      <c r="L32" s="19">
        <f>K32/('人口千対率－１'!C31+'人口千対率－２'!I32)*1000</f>
        <v>9.630818619582664</v>
      </c>
      <c r="M32" s="15">
        <f>'２-２'!M31</f>
        <v>10</v>
      </c>
      <c r="N32" s="19">
        <f>M32/('人口千対率－１'!C31+'人口千対率－２'!I32)*1000</f>
        <v>16.051364365971107</v>
      </c>
      <c r="O32" s="15">
        <f>'２-２'!N31</f>
        <v>409</v>
      </c>
      <c r="P32" s="19">
        <f t="shared" si="0"/>
        <v>6.065999258435299</v>
      </c>
      <c r="Q32" s="15">
        <f>'２-２'!O31</f>
        <v>131</v>
      </c>
      <c r="R32" s="19">
        <f t="shared" si="1"/>
        <v>1.942899517982944</v>
      </c>
    </row>
    <row r="33" spans="1:18" ht="18" customHeight="1">
      <c r="A33" s="5" t="s">
        <v>52</v>
      </c>
      <c r="B33" s="15">
        <v>10963</v>
      </c>
      <c r="C33" s="15">
        <f>'２-２'!E32</f>
        <v>0</v>
      </c>
      <c r="D33" s="19">
        <f>C33/'２-１'!C32*1000</f>
        <v>0</v>
      </c>
      <c r="E33" s="15">
        <f>+'２-２'!H32</f>
        <v>0</v>
      </c>
      <c r="F33" s="19" t="e">
        <f>#REF!</f>
        <v>#REF!</v>
      </c>
      <c r="G33" s="15" t="e">
        <f>#REF!</f>
        <v>#REF!</v>
      </c>
      <c r="H33" s="19">
        <f>E33/('２-１'!C32+'２-２'!I32)*1000</f>
        <v>0</v>
      </c>
      <c r="I33" s="15">
        <f>'２-２'!K32</f>
        <v>1</v>
      </c>
      <c r="J33" s="19">
        <f>I33/('人口千対率－１'!C32+'人口千対率－２'!I33)*1000</f>
        <v>14.705882352941176</v>
      </c>
      <c r="K33" s="15">
        <f>'２-２'!L32</f>
        <v>1</v>
      </c>
      <c r="L33" s="19">
        <f>K33/('人口千対率－１'!C32+'人口千対率－２'!I33)*1000</f>
        <v>14.705882352941176</v>
      </c>
      <c r="M33" s="15">
        <f>'２-２'!M32</f>
        <v>0</v>
      </c>
      <c r="N33" s="19">
        <f>M33/('人口千対率－１'!C32+'人口千対率－２'!I33)*1000</f>
        <v>0</v>
      </c>
      <c r="O33" s="15">
        <f>'２-２'!N32</f>
        <v>47</v>
      </c>
      <c r="P33" s="19">
        <f t="shared" si="0"/>
        <v>4.28714767855514</v>
      </c>
      <c r="Q33" s="15">
        <f>'２-２'!O32</f>
        <v>8</v>
      </c>
      <c r="R33" s="19">
        <f t="shared" si="1"/>
        <v>0.7297272644349174</v>
      </c>
    </row>
    <row r="34" spans="1:18" ht="18" customHeight="1">
      <c r="A34" s="5" t="s">
        <v>72</v>
      </c>
      <c r="B34" s="15">
        <v>16724</v>
      </c>
      <c r="C34" s="15">
        <f>'２-２'!E33</f>
        <v>0</v>
      </c>
      <c r="D34" s="19">
        <f>C34/'２-１'!C33*1000</f>
        <v>0</v>
      </c>
      <c r="E34" s="15">
        <f>+'２-２'!H33</f>
        <v>0</v>
      </c>
      <c r="F34" s="19" t="e">
        <f>#REF!</f>
        <v>#REF!</v>
      </c>
      <c r="G34" s="15" t="e">
        <f>#REF!</f>
        <v>#REF!</v>
      </c>
      <c r="H34" s="19">
        <f>E34/('２-１'!C33+'２-２'!I33)*1000</f>
        <v>0</v>
      </c>
      <c r="I34" s="15">
        <f>'２-２'!K33</f>
        <v>2</v>
      </c>
      <c r="J34" s="19">
        <f>I34/('人口千対率－１'!C33+'人口千対率－２'!I34)*1000</f>
        <v>13.698630136986301</v>
      </c>
      <c r="K34" s="15">
        <f>'２-２'!L33</f>
        <v>1</v>
      </c>
      <c r="L34" s="19">
        <f>K34/('人口千対率－１'!C33+'人口千対率－２'!I34)*1000</f>
        <v>6.8493150684931505</v>
      </c>
      <c r="M34" s="15">
        <f>'２-２'!M33</f>
        <v>1</v>
      </c>
      <c r="N34" s="19">
        <f>M34/('人口千対率－１'!C33+'人口千対率－２'!I34)*1000</f>
        <v>6.8493150684931505</v>
      </c>
      <c r="O34" s="15">
        <f>'２-２'!N33</f>
        <v>68</v>
      </c>
      <c r="P34" s="19">
        <f t="shared" si="0"/>
        <v>4.066012915570438</v>
      </c>
      <c r="Q34" s="15">
        <f>'２-２'!O33</f>
        <v>9</v>
      </c>
      <c r="R34" s="19">
        <f t="shared" si="1"/>
        <v>0.5381487682372639</v>
      </c>
    </row>
    <row r="35" spans="1:18" ht="18" customHeight="1">
      <c r="A35" s="11" t="s">
        <v>39</v>
      </c>
      <c r="B35" s="14">
        <f>SUM(B32:B34)</f>
        <v>95112</v>
      </c>
      <c r="C35" s="14">
        <f>'２-２'!E34</f>
        <v>2</v>
      </c>
      <c r="D35" s="20">
        <f>C35/'２-１'!C34*1000</f>
        <v>2.5</v>
      </c>
      <c r="E35" s="14">
        <f>+'２-２'!H34</f>
        <v>2</v>
      </c>
      <c r="F35" s="20" t="e">
        <f>#REF!</f>
        <v>#REF!</v>
      </c>
      <c r="G35" s="14" t="e">
        <f>#REF!</f>
        <v>#REF!</v>
      </c>
      <c r="H35" s="20">
        <f>E35/('２-１'!C34+'２-２'!I34)*1000</f>
        <v>2.493765586034913</v>
      </c>
      <c r="I35" s="14">
        <f>'２-２'!K34</f>
        <v>18</v>
      </c>
      <c r="J35" s="20">
        <f>I35/('人口千対率－１'!C34+'人口千対率－２'!I35)*1000</f>
        <v>22.004889975550125</v>
      </c>
      <c r="K35" s="14">
        <f>'２-２'!L34</f>
        <v>8</v>
      </c>
      <c r="L35" s="20">
        <f>K35/('人口千対率－１'!C34+'人口千対率－２'!I35)*1000</f>
        <v>9.7799511002445</v>
      </c>
      <c r="M35" s="14">
        <f>'２-２'!M34</f>
        <v>10</v>
      </c>
      <c r="N35" s="20">
        <f>M35/('人口千対率－１'!C34+'人口千対率－２'!I35)*1000</f>
        <v>12.224938875305625</v>
      </c>
      <c r="O35" s="14">
        <f>'２-２'!N34</f>
        <v>517</v>
      </c>
      <c r="P35" s="20">
        <f t="shared" si="0"/>
        <v>5.435696862646143</v>
      </c>
      <c r="Q35" s="14">
        <f>'２-２'!O34</f>
        <v>146</v>
      </c>
      <c r="R35" s="20">
        <f t="shared" si="1"/>
        <v>1.5350323828749264</v>
      </c>
    </row>
    <row r="36" spans="1:18" ht="18" customHeight="1">
      <c r="A36" s="5" t="s">
        <v>53</v>
      </c>
      <c r="B36" s="15">
        <v>31866</v>
      </c>
      <c r="C36" s="15">
        <f>'２-２'!E35</f>
        <v>0</v>
      </c>
      <c r="D36" s="19">
        <f>C36/'２-１'!C35*1000</f>
        <v>0</v>
      </c>
      <c r="E36" s="15">
        <f>+'２-２'!H35</f>
        <v>1</v>
      </c>
      <c r="F36" s="19" t="e">
        <f>#REF!</f>
        <v>#REF!</v>
      </c>
      <c r="G36" s="15" t="e">
        <f>#REF!</f>
        <v>#REF!</v>
      </c>
      <c r="H36" s="19">
        <f>E36/('２-１'!C35+'２-２'!I35)*1000</f>
        <v>3.802281368821293</v>
      </c>
      <c r="I36" s="15">
        <f>'２-２'!K35</f>
        <v>10</v>
      </c>
      <c r="J36" s="19">
        <f>I36/('人口千対率－１'!C35+'人口千対率－２'!I36)*1000</f>
        <v>36.76470588235294</v>
      </c>
      <c r="K36" s="15">
        <f>'２-２'!L35</f>
        <v>8</v>
      </c>
      <c r="L36" s="19">
        <f>K36/('人口千対率－１'!C35+'人口千対率－２'!I36)*1000</f>
        <v>29.41176470588235</v>
      </c>
      <c r="M36" s="15">
        <f>'２-２'!M35</f>
        <v>2</v>
      </c>
      <c r="N36" s="19">
        <f>M36/('人口千対率－１'!C35+'人口千対率－２'!I36)*1000</f>
        <v>7.352941176470588</v>
      </c>
      <c r="O36" s="15">
        <f>'２-２'!N35</f>
        <v>150</v>
      </c>
      <c r="P36" s="19">
        <f t="shared" si="0"/>
        <v>4.707211447938241</v>
      </c>
      <c r="Q36" s="15">
        <f>'２-２'!O35</f>
        <v>45</v>
      </c>
      <c r="R36" s="19">
        <f t="shared" si="1"/>
        <v>1.4121634343814724</v>
      </c>
    </row>
    <row r="37" spans="1:18" ht="18" customHeight="1">
      <c r="A37" s="5" t="s">
        <v>54</v>
      </c>
      <c r="B37" s="15">
        <v>2744</v>
      </c>
      <c r="C37" s="15">
        <f>'２-２'!E36</f>
        <v>0</v>
      </c>
      <c r="D37" s="19">
        <f>C37/'２-１'!C36*1000</f>
        <v>0</v>
      </c>
      <c r="E37" s="15">
        <f>+'２-２'!H36</f>
        <v>0</v>
      </c>
      <c r="F37" s="19" t="e">
        <f>#REF!</f>
        <v>#REF!</v>
      </c>
      <c r="G37" s="15" t="e">
        <f>#REF!</f>
        <v>#REF!</v>
      </c>
      <c r="H37" s="19">
        <f>E37/('２-１'!C36+'２-２'!I36)*1000</f>
        <v>0</v>
      </c>
      <c r="I37" s="15">
        <f>'２-２'!K36</f>
        <v>0</v>
      </c>
      <c r="J37" s="19">
        <f>I37/('人口千対率－１'!C36+'人口千対率－２'!I37)*1000</f>
        <v>0</v>
      </c>
      <c r="K37" s="15">
        <f>'２-２'!L36</f>
        <v>0</v>
      </c>
      <c r="L37" s="19">
        <f>K37/('人口千対率－１'!C36+'人口千対率－２'!I37)*1000</f>
        <v>0</v>
      </c>
      <c r="M37" s="15">
        <f>'２-２'!M36</f>
        <v>0</v>
      </c>
      <c r="N37" s="19">
        <f>M37/('人口千対率－１'!C36+'人口千対率－２'!I37)*1000</f>
        <v>0</v>
      </c>
      <c r="O37" s="15">
        <f>'２-２'!N36</f>
        <v>9</v>
      </c>
      <c r="P37" s="19">
        <f t="shared" si="0"/>
        <v>3.2798833819241984</v>
      </c>
      <c r="Q37" s="15">
        <f>'２-２'!O36</f>
        <v>0</v>
      </c>
      <c r="R37" s="19">
        <f t="shared" si="1"/>
        <v>0</v>
      </c>
    </row>
    <row r="38" spans="1:18" ht="18" customHeight="1">
      <c r="A38" s="5" t="s">
        <v>55</v>
      </c>
      <c r="B38" s="15">
        <v>11411</v>
      </c>
      <c r="C38" s="15">
        <f>'２-２'!E37</f>
        <v>1</v>
      </c>
      <c r="D38" s="19">
        <f>C38/'２-１'!C37*1000</f>
        <v>10.989010989010989</v>
      </c>
      <c r="E38" s="15">
        <f>+'２-２'!H37</f>
        <v>1</v>
      </c>
      <c r="F38" s="19" t="e">
        <f>#REF!</f>
        <v>#REF!</v>
      </c>
      <c r="G38" s="15" t="e">
        <f>#REF!</f>
        <v>#REF!</v>
      </c>
      <c r="H38" s="19">
        <f>E38/('２-１'!C37+'２-２'!I37)*1000</f>
        <v>10.989010989010989</v>
      </c>
      <c r="I38" s="15">
        <f>'２-２'!K37</f>
        <v>1</v>
      </c>
      <c r="J38" s="19">
        <f>I38/('人口千対率－１'!C37+'人口千対率－２'!I38)*1000</f>
        <v>10.869565217391305</v>
      </c>
      <c r="K38" s="15">
        <f>'２-２'!L37</f>
        <v>0</v>
      </c>
      <c r="L38" s="19">
        <f>K38/('人口千対率－１'!C37+'人口千対率－２'!I38)*1000</f>
        <v>0</v>
      </c>
      <c r="M38" s="15">
        <f>'２-２'!M37</f>
        <v>1</v>
      </c>
      <c r="N38" s="19">
        <f>M38/('人口千対率－１'!C37+'人口千対率－２'!I38)*1000</f>
        <v>10.869565217391305</v>
      </c>
      <c r="O38" s="15">
        <f>'２-２'!N37</f>
        <v>63</v>
      </c>
      <c r="P38" s="19">
        <f t="shared" si="0"/>
        <v>5.520988519849268</v>
      </c>
      <c r="Q38" s="15">
        <f>'２-２'!O37</f>
        <v>17</v>
      </c>
      <c r="R38" s="19">
        <f t="shared" si="1"/>
        <v>1.4897905529751994</v>
      </c>
    </row>
    <row r="39" spans="1:18" ht="18" customHeight="1">
      <c r="A39" s="5" t="s">
        <v>56</v>
      </c>
      <c r="B39" s="15">
        <v>6388</v>
      </c>
      <c r="C39" s="15">
        <f>'２-２'!E38</f>
        <v>0</v>
      </c>
      <c r="D39" s="19">
        <f>C39/'２-１'!C38*1000</f>
        <v>0</v>
      </c>
      <c r="E39" s="15">
        <f>+'２-２'!H38</f>
        <v>1</v>
      </c>
      <c r="F39" s="19" t="e">
        <f>#REF!</f>
        <v>#REF!</v>
      </c>
      <c r="G39" s="15" t="e">
        <f>#REF!</f>
        <v>#REF!</v>
      </c>
      <c r="H39" s="19">
        <f>E39/('２-１'!C38+'２-２'!I38)*1000</f>
        <v>14.705882352941176</v>
      </c>
      <c r="I39" s="15">
        <f>'２-２'!K38</f>
        <v>1</v>
      </c>
      <c r="J39" s="19">
        <f>I39/('人口千対率－１'!C38+'人口千対率－２'!I39)*1000</f>
        <v>14.705882352941176</v>
      </c>
      <c r="K39" s="15">
        <f>'２-２'!L38</f>
        <v>1</v>
      </c>
      <c r="L39" s="19">
        <f>K39/('人口千対率－１'!C38+'人口千対率－２'!I39)*1000</f>
        <v>14.705882352941176</v>
      </c>
      <c r="M39" s="15">
        <f>'２-２'!M38</f>
        <v>0</v>
      </c>
      <c r="N39" s="19">
        <f>M39/('人口千対率－１'!C38+'人口千対率－２'!I39)*1000</f>
        <v>0</v>
      </c>
      <c r="O39" s="15">
        <f>'２-２'!N38</f>
        <v>41</v>
      </c>
      <c r="P39" s="19">
        <f t="shared" si="0"/>
        <v>6.418284283030683</v>
      </c>
      <c r="Q39" s="15">
        <f>'２-２'!O38</f>
        <v>10</v>
      </c>
      <c r="R39" s="19">
        <f t="shared" si="1"/>
        <v>1.5654351909830932</v>
      </c>
    </row>
    <row r="40" spans="1:18" ht="18" customHeight="1">
      <c r="A40" s="11" t="s">
        <v>39</v>
      </c>
      <c r="B40" s="14">
        <f>SUM(B36:B39)</f>
        <v>52409</v>
      </c>
      <c r="C40" s="14">
        <f>'２-２'!E39</f>
        <v>1</v>
      </c>
      <c r="D40" s="20">
        <f>C40/'２-１'!C39*1000</f>
        <v>2.1881838074398248</v>
      </c>
      <c r="E40" s="14">
        <f>+'２-２'!H39</f>
        <v>3</v>
      </c>
      <c r="F40" s="20" t="e">
        <f>SUM(F27:F39)</f>
        <v>#REF!</v>
      </c>
      <c r="G40" s="14" t="e">
        <f>SUM(G27:G39)</f>
        <v>#REF!</v>
      </c>
      <c r="H40" s="20">
        <f>E40/('２-１'!C39+'２-２'!I39)*1000</f>
        <v>6.5359477124183005</v>
      </c>
      <c r="I40" s="14">
        <f>'２-２'!K39</f>
        <v>13</v>
      </c>
      <c r="J40" s="20">
        <f>I40/('人口千対率－１'!C39+'人口千対率－２'!I40)*1000</f>
        <v>27.659574468085104</v>
      </c>
      <c r="K40" s="14">
        <f>'２-２'!L39</f>
        <v>9</v>
      </c>
      <c r="L40" s="20">
        <f>K40/('人口千対率－１'!C39+'人口千対率－２'!I40)*1000</f>
        <v>19.148936170212767</v>
      </c>
      <c r="M40" s="14">
        <f>'２-２'!M39</f>
        <v>4</v>
      </c>
      <c r="N40" s="20">
        <f>M40/('人口千対率－１'!C39+'人口千対率－２'!I40)*1000</f>
        <v>8.51063829787234</v>
      </c>
      <c r="O40" s="14">
        <f>'２-２'!N39</f>
        <v>270</v>
      </c>
      <c r="P40" s="20">
        <f t="shared" si="0"/>
        <v>5.15178690682898</v>
      </c>
      <c r="Q40" s="14">
        <f>'２-２'!O39</f>
        <v>74</v>
      </c>
      <c r="R40" s="20">
        <f t="shared" si="1"/>
        <v>1.4119712263160908</v>
      </c>
    </row>
    <row r="41" spans="1:5" ht="13.5">
      <c r="A41" s="2" t="s">
        <v>69</v>
      </c>
      <c r="E41" s="2" t="s">
        <v>70</v>
      </c>
    </row>
    <row r="42" ht="13.5">
      <c r="A42" s="18" t="s">
        <v>92</v>
      </c>
    </row>
    <row r="43" spans="1:10" ht="14.25" customHeight="1">
      <c r="A43" s="23" t="s">
        <v>93</v>
      </c>
      <c r="B43" s="23"/>
      <c r="C43" s="23"/>
      <c r="D43" s="23"/>
      <c r="E43" s="23"/>
      <c r="F43" s="22"/>
      <c r="G43" s="22"/>
      <c r="H43" s="22"/>
      <c r="I43" s="22"/>
      <c r="J43" s="22"/>
    </row>
    <row r="44" spans="1:10" ht="13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</row>
  </sheetData>
  <mergeCells count="16">
    <mergeCell ref="E4:E5"/>
    <mergeCell ref="F4:F5"/>
    <mergeCell ref="G4:G5"/>
    <mergeCell ref="A3:A5"/>
    <mergeCell ref="C4:C5"/>
    <mergeCell ref="B3:B5"/>
    <mergeCell ref="O3:P4"/>
    <mergeCell ref="Q3:R4"/>
    <mergeCell ref="C3:D3"/>
    <mergeCell ref="E3:H3"/>
    <mergeCell ref="I3:N3"/>
    <mergeCell ref="K4:L4"/>
    <mergeCell ref="M4:N4"/>
    <mergeCell ref="H4:H5"/>
    <mergeCell ref="I4:J4"/>
    <mergeCell ref="D4:D5"/>
  </mergeCells>
  <printOptions/>
  <pageMargins left="0.63" right="0.46" top="0.5905511811023623" bottom="0.5905511811023623" header="0.5118110236220472" footer="0.5118110236220472"/>
  <pageSetup fitToHeight="1" fitToWidth="1" horizontalDpi="600" verticalDpi="600" orientation="landscape" paperSize="9" scale="7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Guest</cp:lastModifiedBy>
  <cp:lastPrinted>2007-03-27T23:27:14Z</cp:lastPrinted>
  <dcterms:created xsi:type="dcterms:W3CDTF">2000-06-01T05:02:46Z</dcterms:created>
  <dcterms:modified xsi:type="dcterms:W3CDTF">2007-06-01T07:53:18Z</dcterms:modified>
  <cp:category/>
  <cp:version/>
  <cp:contentType/>
  <cp:contentStatus/>
</cp:coreProperties>
</file>