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第２表" sheetId="1" r:id="rId1"/>
  </sheets>
  <definedNames/>
  <calcPr fullCalcOnLoad="1"/>
</workbook>
</file>

<file path=xl/sharedStrings.xml><?xml version="1.0" encoding="utf-8"?>
<sst xmlns="http://schemas.openxmlformats.org/spreadsheetml/2006/main" count="164" uniqueCount="80">
  <si>
    <t>率</t>
  </si>
  <si>
    <t>（人口千対）</t>
  </si>
  <si>
    <t>乳児死亡数</t>
  </si>
  <si>
    <t>新生児死亡数</t>
  </si>
  <si>
    <t>自然増加</t>
  </si>
  <si>
    <t>（出産千対）</t>
  </si>
  <si>
    <t>妊娠満２２週以後の死産</t>
  </si>
  <si>
    <t>早期新生児死亡</t>
  </si>
  <si>
    <t>　第２表　人口動態総覧（都道府県別）</t>
  </si>
  <si>
    <t>都道府県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</si>
  <si>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</si>
  <si>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</si>
  <si>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</si>
  <si>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</si>
  <si>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</si>
  <si>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</si>
  <si>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</si>
  <si>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</si>
  <si>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</si>
  <si>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</si>
  <si>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</si>
  <si>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</si>
  <si>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</si>
  <si>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</si>
  <si>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</si>
  <si>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</si>
  <si>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</si>
  <si>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</si>
  <si>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</si>
  <si>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</si>
  <si>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</si>
  <si>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</si>
  <si>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</si>
  <si>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</si>
  <si>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</si>
  <si>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</si>
  <si>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</si>
  <si>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</si>
  <si>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</si>
  <si>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</si>
  <si>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</si>
  <si>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</si>
  <si>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</si>
  <si>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</si>
  <si>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</si>
  <si>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</si>
  <si>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</si>
  <si>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</si>
  <si>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</si>
  <si>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</si>
  <si>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</si>
  <si>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</si>
  <si>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</si>
  <si>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</si>
  <si>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</si>
  <si>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</si>
  <si>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</si>
  <si>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</si>
  <si>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外国</t>
  </si>
  <si>
    <t>不詳</t>
  </si>
  <si>
    <t xml:space="preserve"> 　　　出　　　生</t>
  </si>
  <si>
    <t>死　　　亡</t>
  </si>
  <si>
    <t>（再　　　　　掲）</t>
  </si>
  <si>
    <t>　死　　　　　　産　　　　　　数　</t>
  </si>
  <si>
    <t>周　　産　　期　　死　　亡　　数</t>
  </si>
  <si>
    <t>婚　　　姻</t>
  </si>
  <si>
    <t>離　　　婚</t>
  </si>
  <si>
    <t>合計特殊出生率</t>
  </si>
  <si>
    <t>総　　　数</t>
  </si>
  <si>
    <t>自　　　然</t>
  </si>
  <si>
    <t>人　　　工</t>
  </si>
  <si>
    <t>総　　数</t>
  </si>
  <si>
    <t>実　　数</t>
  </si>
  <si>
    <t>実　数</t>
  </si>
  <si>
    <t xml:space="preserve"> </t>
  </si>
  <si>
    <t>人  口</t>
  </si>
  <si>
    <t>（出生千対）</t>
  </si>
  <si>
    <t xml:space="preserve">　 (千人）  </t>
  </si>
  <si>
    <t>（平成１９年）　</t>
  </si>
  <si>
    <t>１．人口は、平成１９年１０月１日現在推計人口（総務省統計局）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</si>
</sst>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0;&quot;△ &quot;#,##0.00"/>
    <numFmt numFmtId="180" formatCode="0_);[Red]\(0\)"/>
    <numFmt numFmtId="181" formatCode="0.0;&quot;△ &quot;0.0"/>
    <numFmt numFmtId="182" formatCode="0.00;&quot;△ &quot;0.00"/>
    <numFmt numFmtId="183" formatCode="0;&quot;△ &quot;0"/>
    <numFmt numFmtId="184" formatCode="#,##0.000;&quot;△ &quot;#,##0.000"/>
    <numFmt numFmtId="185" formatCode="#,##0.0000;&quot;△ &quot;#,##0.0000"/>
    <numFmt numFmtId="186" formatCode="#,##0.0_);[Red]\(#,##0.0\)"/>
    <numFmt numFmtId="187" formatCode="#,##0.00_);[Red]\(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8" fontId="3" fillId="0" borderId="4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182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 shrinkToFit="1"/>
    </xf>
    <xf numFmtId="181" fontId="3" fillId="0" borderId="4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/>
    </xf>
    <xf numFmtId="182" fontId="3" fillId="0" borderId="5" xfId="0" applyNumberFormat="1" applyFont="1" applyBorder="1" applyAlignment="1">
      <alignment vertical="center" wrapText="1"/>
    </xf>
    <xf numFmtId="38" fontId="3" fillId="0" borderId="4" xfId="16" applyFont="1" applyBorder="1" applyAlignment="1" quotePrefix="1">
      <alignment vertical="center"/>
    </xf>
    <xf numFmtId="177" fontId="3" fillId="0" borderId="5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8" fontId="3" fillId="0" borderId="8" xfId="16" applyFont="1" applyBorder="1" applyAlignment="1" quotePrefix="1">
      <alignment vertical="center"/>
    </xf>
    <xf numFmtId="177" fontId="3" fillId="0" borderId="9" xfId="0" applyNumberFormat="1" applyFont="1" applyBorder="1" applyAlignment="1">
      <alignment vertical="center"/>
    </xf>
    <xf numFmtId="181" fontId="3" fillId="0" borderId="8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177" fontId="3" fillId="0" borderId="8" xfId="0" applyNumberFormat="1" applyFont="1" applyBorder="1" applyAlignment="1">
      <alignment vertical="center"/>
    </xf>
    <xf numFmtId="178" fontId="3" fillId="0" borderId="8" xfId="0" applyNumberFormat="1" applyFont="1" applyBorder="1" applyAlignment="1">
      <alignment vertical="center"/>
    </xf>
    <xf numFmtId="182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8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81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177" fontId="3" fillId="0" borderId="1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8" fontId="5" fillId="0" borderId="4" xfId="0" applyNumberFormat="1" applyFont="1" applyBorder="1" applyAlignment="1">
      <alignment vertical="center"/>
    </xf>
    <xf numFmtId="177" fontId="5" fillId="0" borderId="5" xfId="0" applyNumberFormat="1" applyFont="1" applyBorder="1" applyAlignment="1">
      <alignment vertical="center"/>
    </xf>
    <xf numFmtId="181" fontId="5" fillId="0" borderId="4" xfId="0" applyNumberFormat="1" applyFont="1" applyBorder="1" applyAlignment="1">
      <alignment vertical="center"/>
    </xf>
    <xf numFmtId="177" fontId="5" fillId="0" borderId="4" xfId="0" applyNumberFormat="1" applyFont="1" applyBorder="1" applyAlignment="1">
      <alignment vertical="center"/>
    </xf>
    <xf numFmtId="182" fontId="5" fillId="0" borderId="5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7" fontId="3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9" fontId="3" fillId="0" borderId="4" xfId="0" applyNumberFormat="1" applyFont="1" applyBorder="1" applyAlignment="1">
      <alignment vertical="center"/>
    </xf>
    <xf numFmtId="179" fontId="3" fillId="0" borderId="4" xfId="0" applyNumberFormat="1" applyFont="1" applyBorder="1" applyAlignment="1">
      <alignment vertical="center" shrinkToFit="1"/>
    </xf>
    <xf numFmtId="179" fontId="3" fillId="0" borderId="8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 shrinkToFit="1"/>
    </xf>
    <xf numFmtId="38" fontId="3" fillId="0" borderId="14" xfId="16" applyFont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38" fontId="3" fillId="0" borderId="2" xfId="16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3"/>
  <sheetViews>
    <sheetView tabSelected="1" view="pageBreakPreview" zoomScale="75" zoomScaleSheetLayoutView="75" workbookViewId="0" topLeftCell="A36">
      <pane xSplit="1" topLeftCell="J1" activePane="topRight" state="frozen"/>
      <selection pane="topLeft" activeCell="A1" sqref="A1"/>
      <selection pane="topRight" activeCell="AC65" sqref="AC65"/>
    </sheetView>
  </sheetViews>
  <sheetFormatPr defaultColWidth="9.00390625" defaultRowHeight="13.5"/>
  <cols>
    <col min="1" max="1" width="8.125" style="2" customWidth="1"/>
    <col min="2" max="2" width="11.75390625" style="2" customWidth="1"/>
    <col min="3" max="3" width="10.25390625" style="2" customWidth="1"/>
    <col min="4" max="4" width="5.875" style="2" customWidth="1"/>
    <col min="5" max="5" width="10.25390625" style="2" customWidth="1"/>
    <col min="6" max="6" width="5.75390625" style="2" customWidth="1"/>
    <col min="7" max="7" width="9.00390625" style="2" customWidth="1"/>
    <col min="8" max="8" width="5.625" style="2" customWidth="1"/>
    <col min="9" max="9" width="8.75390625" style="2" customWidth="1"/>
    <col min="10" max="10" width="5.625" style="2" customWidth="1"/>
    <col min="11" max="11" width="9.625" style="2" customWidth="1"/>
    <col min="12" max="12" width="6.875" style="2" customWidth="1"/>
    <col min="13" max="13" width="9.625" style="2" customWidth="1"/>
    <col min="14" max="14" width="5.625" style="2" customWidth="1"/>
    <col min="15" max="15" width="8.625" style="2" customWidth="1"/>
    <col min="16" max="16" width="5.625" style="2" customWidth="1"/>
    <col min="17" max="17" width="8.625" style="2" customWidth="1"/>
    <col min="18" max="18" width="5.50390625" style="2" customWidth="1"/>
    <col min="19" max="19" width="6.625" style="2" customWidth="1"/>
    <col min="20" max="20" width="5.625" style="2" customWidth="1"/>
    <col min="21" max="21" width="6.625" style="2" customWidth="1"/>
    <col min="22" max="22" width="5.625" style="2" customWidth="1"/>
    <col min="23" max="23" width="6.625" style="2" customWidth="1"/>
    <col min="24" max="24" width="5.625" style="2" customWidth="1"/>
    <col min="25" max="25" width="8.625" style="2" customWidth="1"/>
    <col min="26" max="26" width="6.25390625" style="2" customWidth="1"/>
    <col min="27" max="27" width="8.75390625" style="2" customWidth="1"/>
    <col min="28" max="28" width="6.25390625" style="2" customWidth="1"/>
    <col min="29" max="29" width="8.125" style="2" customWidth="1"/>
    <col min="30" max="16384" width="9.00390625" style="2" customWidth="1"/>
  </cols>
  <sheetData>
    <row r="1" spans="1:30" ht="18.75">
      <c r="A1" s="1" t="s">
        <v>8</v>
      </c>
      <c r="B1" s="1"/>
      <c r="S1" s="3"/>
      <c r="AD1" s="4" t="s">
        <v>78</v>
      </c>
    </row>
    <row r="2" spans="1:30" ht="19.5" thickBot="1">
      <c r="A2" s="1"/>
      <c r="B2" s="1"/>
      <c r="S2" s="3"/>
      <c r="AD2" s="4"/>
    </row>
    <row r="3" spans="1:30" ht="15.75" customHeight="1">
      <c r="A3" s="76" t="s">
        <v>9</v>
      </c>
      <c r="B3" s="71" t="s">
        <v>75</v>
      </c>
      <c r="C3" s="78" t="s">
        <v>60</v>
      </c>
      <c r="D3" s="79"/>
      <c r="E3" s="57" t="s">
        <v>61</v>
      </c>
      <c r="F3" s="58"/>
      <c r="G3" s="63" t="s">
        <v>62</v>
      </c>
      <c r="H3" s="64"/>
      <c r="I3" s="64"/>
      <c r="J3" s="65"/>
      <c r="K3" s="57" t="s">
        <v>4</v>
      </c>
      <c r="L3" s="58"/>
      <c r="M3" s="63" t="s">
        <v>63</v>
      </c>
      <c r="N3" s="64"/>
      <c r="O3" s="64"/>
      <c r="P3" s="64"/>
      <c r="Q3" s="64"/>
      <c r="R3" s="65"/>
      <c r="S3" s="63" t="s">
        <v>64</v>
      </c>
      <c r="T3" s="64"/>
      <c r="U3" s="64"/>
      <c r="V3" s="64"/>
      <c r="W3" s="64"/>
      <c r="X3" s="65"/>
      <c r="Y3" s="57" t="s">
        <v>65</v>
      </c>
      <c r="Z3" s="58"/>
      <c r="AA3" s="57" t="s">
        <v>66</v>
      </c>
      <c r="AB3" s="58"/>
      <c r="AC3" s="54" t="s">
        <v>67</v>
      </c>
      <c r="AD3" s="74" t="s">
        <v>9</v>
      </c>
    </row>
    <row r="4" spans="1:30" ht="15.75" customHeight="1">
      <c r="A4" s="77"/>
      <c r="B4" s="72"/>
      <c r="C4" s="80"/>
      <c r="D4" s="81"/>
      <c r="E4" s="59"/>
      <c r="F4" s="60"/>
      <c r="G4" s="68" t="s">
        <v>2</v>
      </c>
      <c r="H4" s="69"/>
      <c r="I4" s="68" t="s">
        <v>3</v>
      </c>
      <c r="J4" s="69"/>
      <c r="K4" s="59"/>
      <c r="L4" s="60"/>
      <c r="M4" s="68" t="s">
        <v>68</v>
      </c>
      <c r="N4" s="69"/>
      <c r="O4" s="68" t="s">
        <v>69</v>
      </c>
      <c r="P4" s="69"/>
      <c r="Q4" s="68" t="s">
        <v>70</v>
      </c>
      <c r="R4" s="69"/>
      <c r="S4" s="68" t="s">
        <v>71</v>
      </c>
      <c r="T4" s="69"/>
      <c r="U4" s="70" t="s">
        <v>6</v>
      </c>
      <c r="V4" s="70"/>
      <c r="W4" s="66" t="s">
        <v>7</v>
      </c>
      <c r="X4" s="67"/>
      <c r="Y4" s="59"/>
      <c r="Z4" s="60"/>
      <c r="AA4" s="59"/>
      <c r="AB4" s="60"/>
      <c r="AC4" s="55"/>
      <c r="AD4" s="75"/>
    </row>
    <row r="5" spans="1:30" ht="15.75" customHeight="1">
      <c r="A5" s="77"/>
      <c r="B5" s="72" t="s">
        <v>77</v>
      </c>
      <c r="C5" s="61" t="s">
        <v>72</v>
      </c>
      <c r="D5" s="5" t="s">
        <v>0</v>
      </c>
      <c r="E5" s="61" t="s">
        <v>72</v>
      </c>
      <c r="F5" s="5" t="s">
        <v>0</v>
      </c>
      <c r="G5" s="61" t="s">
        <v>72</v>
      </c>
      <c r="H5" s="5" t="s">
        <v>0</v>
      </c>
      <c r="I5" s="61" t="s">
        <v>72</v>
      </c>
      <c r="J5" s="5" t="s">
        <v>0</v>
      </c>
      <c r="K5" s="61" t="s">
        <v>72</v>
      </c>
      <c r="L5" s="5" t="s">
        <v>0</v>
      </c>
      <c r="M5" s="61" t="s">
        <v>72</v>
      </c>
      <c r="N5" s="5" t="s">
        <v>0</v>
      </c>
      <c r="O5" s="61" t="s">
        <v>72</v>
      </c>
      <c r="P5" s="5" t="s">
        <v>0</v>
      </c>
      <c r="Q5" s="61" t="s">
        <v>72</v>
      </c>
      <c r="R5" s="5" t="s">
        <v>0</v>
      </c>
      <c r="S5" s="61" t="s">
        <v>73</v>
      </c>
      <c r="T5" s="5" t="s">
        <v>0</v>
      </c>
      <c r="U5" s="61" t="s">
        <v>73</v>
      </c>
      <c r="V5" s="5" t="s">
        <v>0</v>
      </c>
      <c r="W5" s="61" t="s">
        <v>73</v>
      </c>
      <c r="X5" s="5" t="s">
        <v>0</v>
      </c>
      <c r="Y5" s="61" t="s">
        <v>72</v>
      </c>
      <c r="Z5" s="5" t="s">
        <v>0</v>
      </c>
      <c r="AA5" s="61" t="s">
        <v>72</v>
      </c>
      <c r="AB5" s="5" t="s">
        <v>0</v>
      </c>
      <c r="AC5" s="55"/>
      <c r="AD5" s="75"/>
    </row>
    <row r="6" spans="1:30" ht="15.75" customHeight="1">
      <c r="A6" s="77"/>
      <c r="B6" s="73"/>
      <c r="C6" s="62"/>
      <c r="D6" s="6" t="s">
        <v>1</v>
      </c>
      <c r="E6" s="62"/>
      <c r="F6" s="6" t="s">
        <v>1</v>
      </c>
      <c r="G6" s="62"/>
      <c r="H6" s="6" t="s">
        <v>76</v>
      </c>
      <c r="I6" s="62"/>
      <c r="J6" s="6" t="s">
        <v>76</v>
      </c>
      <c r="K6" s="62"/>
      <c r="L6" s="6" t="s">
        <v>1</v>
      </c>
      <c r="M6" s="62"/>
      <c r="N6" s="6" t="s">
        <v>5</v>
      </c>
      <c r="O6" s="62"/>
      <c r="P6" s="6" t="s">
        <v>5</v>
      </c>
      <c r="Q6" s="62"/>
      <c r="R6" s="6" t="s">
        <v>5</v>
      </c>
      <c r="S6" s="62"/>
      <c r="T6" s="6" t="s">
        <v>5</v>
      </c>
      <c r="U6" s="62"/>
      <c r="V6" s="6" t="s">
        <v>5</v>
      </c>
      <c r="W6" s="62"/>
      <c r="X6" s="6" t="s">
        <v>76</v>
      </c>
      <c r="Y6" s="62"/>
      <c r="Z6" s="6" t="s">
        <v>1</v>
      </c>
      <c r="AA6" s="62"/>
      <c r="AB6" s="6" t="s">
        <v>1</v>
      </c>
      <c r="AC6" s="56"/>
      <c r="AD6" s="75"/>
    </row>
    <row r="7" spans="1:32" ht="15.75" customHeight="1">
      <c r="A7" s="7" t="s">
        <v>10</v>
      </c>
      <c r="B7" s="36">
        <v>126085</v>
      </c>
      <c r="C7" s="48">
        <f>SUM(C9:C66)</f>
        <v>1089818</v>
      </c>
      <c r="D7" s="9">
        <f>C7/$B7</f>
        <v>8.643518261490264</v>
      </c>
      <c r="E7" s="36">
        <f>SUM(E9:E66)</f>
        <v>1108334</v>
      </c>
      <c r="F7" s="9">
        <f>E7/$B7</f>
        <v>8.790371574731331</v>
      </c>
      <c r="G7" s="36">
        <f>SUM(G9:G66)</f>
        <v>2828</v>
      </c>
      <c r="H7" s="9">
        <f>G7/$C7*1000</f>
        <v>2.594928694515965</v>
      </c>
      <c r="I7" s="36">
        <f>SUM(I9:I66)</f>
        <v>1434</v>
      </c>
      <c r="J7" s="9">
        <f>I7/$C7*1000</f>
        <v>1.3158160353380106</v>
      </c>
      <c r="K7" s="8">
        <f>C7-E7</f>
        <v>-18516</v>
      </c>
      <c r="L7" s="9">
        <f>K7/$B7</f>
        <v>-0.14685331324106754</v>
      </c>
      <c r="M7" s="36">
        <f>SUM(M9:M66)</f>
        <v>29313</v>
      </c>
      <c r="N7" s="9">
        <f>M7/($M7+$C7)*1000</f>
        <v>26.192644114049205</v>
      </c>
      <c r="O7" s="36">
        <f>SUM(O9:O66)</f>
        <v>13107</v>
      </c>
      <c r="P7" s="9">
        <f>O7/($M7+$C7)*1000</f>
        <v>11.711765646738407</v>
      </c>
      <c r="Q7" s="36">
        <f>SUM(Q9:Q66)</f>
        <v>16206</v>
      </c>
      <c r="R7" s="9">
        <f>Q7/($M7+$C7)*1000</f>
        <v>14.480878467310797</v>
      </c>
      <c r="S7" s="36">
        <f>SUM(S9:S66)</f>
        <v>4906</v>
      </c>
      <c r="T7" s="9">
        <f>S7/($U7+$C7)*1000</f>
        <v>4.4858056163090945</v>
      </c>
      <c r="U7" s="36">
        <f>SUM(U9:U66)</f>
        <v>3854</v>
      </c>
      <c r="V7" s="9">
        <f>U7/($U7+$C7)*1000</f>
        <v>3.5239084478710256</v>
      </c>
      <c r="W7" s="36">
        <f>SUM(W9:W66)</f>
        <v>1052</v>
      </c>
      <c r="X7" s="10">
        <f>+W7/C7*1000</f>
        <v>0.965298793009475</v>
      </c>
      <c r="Y7" s="36">
        <f>SUM(Y9:Y66)</f>
        <v>719822</v>
      </c>
      <c r="Z7" s="9">
        <f>Y7/$B7</f>
        <v>5.709021691715906</v>
      </c>
      <c r="AA7" s="36">
        <f>SUM(AA9:AA66)</f>
        <v>254832</v>
      </c>
      <c r="AB7" s="51">
        <f>AA7/$B7</f>
        <v>2.021112741404608</v>
      </c>
      <c r="AC7" s="12">
        <v>1.34</v>
      </c>
      <c r="AD7" s="13" t="s">
        <v>10</v>
      </c>
      <c r="AE7" s="14"/>
      <c r="AF7" s="14"/>
    </row>
    <row r="8" spans="1:30" ht="15.75" customHeight="1">
      <c r="A8" s="7"/>
      <c r="B8" s="37"/>
      <c r="C8" s="15"/>
      <c r="D8" s="16"/>
      <c r="E8" s="15"/>
      <c r="F8" s="16"/>
      <c r="G8" s="15"/>
      <c r="H8" s="16"/>
      <c r="I8" s="15"/>
      <c r="J8" s="16"/>
      <c r="K8" s="15"/>
      <c r="L8" s="16"/>
      <c r="M8" s="8"/>
      <c r="N8" s="16"/>
      <c r="O8" s="18"/>
      <c r="P8" s="16"/>
      <c r="Q8" s="15"/>
      <c r="R8" s="16"/>
      <c r="S8" s="11"/>
      <c r="T8" s="16"/>
      <c r="U8" s="15"/>
      <c r="V8" s="16"/>
      <c r="W8" s="15"/>
      <c r="X8" s="17"/>
      <c r="Y8" s="15"/>
      <c r="Z8" s="16"/>
      <c r="AA8" s="15"/>
      <c r="AB8" s="52"/>
      <c r="AC8" s="19"/>
      <c r="AD8" s="13"/>
    </row>
    <row r="9" spans="1:32" ht="15.75" customHeight="1">
      <c r="A9" s="7" t="s">
        <v>11</v>
      </c>
      <c r="B9" s="11">
        <v>5553</v>
      </c>
      <c r="C9" s="8">
        <v>41550</v>
      </c>
      <c r="D9" s="9">
        <f>C9/$B9</f>
        <v>7.482441923284711</v>
      </c>
      <c r="E9" s="8">
        <v>51456</v>
      </c>
      <c r="F9" s="9">
        <f>E9/$B9</f>
        <v>9.266342517558076</v>
      </c>
      <c r="G9" s="8">
        <v>111</v>
      </c>
      <c r="H9" s="9">
        <f aca="true" t="shared" si="0" ref="H9:J64">+G9/$C9*1000</f>
        <v>2.6714801444043323</v>
      </c>
      <c r="I9" s="11">
        <v>57</v>
      </c>
      <c r="J9" s="9">
        <f t="shared" si="0"/>
        <v>1.371841155234657</v>
      </c>
      <c r="K9" s="8">
        <f>C9-E9</f>
        <v>-9906</v>
      </c>
      <c r="L9" s="9">
        <f>K9/$B9</f>
        <v>-1.7839005942733657</v>
      </c>
      <c r="M9" s="8">
        <v>1481</v>
      </c>
      <c r="N9" s="9">
        <f aca="true" t="shared" si="1" ref="N9:P64">M9/($M9+$C9)*1000</f>
        <v>34.41704817457182</v>
      </c>
      <c r="O9" s="11">
        <v>598</v>
      </c>
      <c r="P9" s="9">
        <f t="shared" si="1"/>
        <v>13.896958007018196</v>
      </c>
      <c r="Q9" s="11">
        <v>883</v>
      </c>
      <c r="R9" s="9">
        <f>Q9/($M9+$C9)*1000</f>
        <v>20.520090167553626</v>
      </c>
      <c r="S9" s="11">
        <v>191</v>
      </c>
      <c r="T9" s="9">
        <f aca="true" t="shared" si="2" ref="T9:V65">S9/($U9+$C9)*1000</f>
        <v>4.580116061579781</v>
      </c>
      <c r="U9" s="11">
        <v>152</v>
      </c>
      <c r="V9" s="9">
        <f t="shared" si="2"/>
        <v>3.644909117068726</v>
      </c>
      <c r="W9" s="11">
        <v>39</v>
      </c>
      <c r="X9" s="10">
        <f aca="true" t="shared" si="3" ref="X9:X64">+W9/C9*1000</f>
        <v>0.9386281588447652</v>
      </c>
      <c r="Y9" s="8">
        <v>28825</v>
      </c>
      <c r="Z9" s="9">
        <f>Y9/$B9</f>
        <v>5.19088780839186</v>
      </c>
      <c r="AA9" s="8">
        <v>12956</v>
      </c>
      <c r="AB9" s="51">
        <f>AA9/$B9</f>
        <v>2.333153250495228</v>
      </c>
      <c r="AC9" s="12">
        <v>1.19</v>
      </c>
      <c r="AD9" s="13" t="s">
        <v>11</v>
      </c>
      <c r="AE9" s="14"/>
      <c r="AF9" s="14"/>
    </row>
    <row r="10" spans="1:32" ht="15.75" customHeight="1">
      <c r="A10" s="7" t="s">
        <v>12</v>
      </c>
      <c r="B10" s="11">
        <v>1403</v>
      </c>
      <c r="C10" s="8">
        <v>10162</v>
      </c>
      <c r="D10" s="9">
        <f aca="true" t="shared" si="4" ref="D10:F13">C10/$B10</f>
        <v>7.243050605844618</v>
      </c>
      <c r="E10" s="8">
        <v>14968</v>
      </c>
      <c r="F10" s="9">
        <f t="shared" si="4"/>
        <v>10.668567355666429</v>
      </c>
      <c r="G10" s="8">
        <v>26</v>
      </c>
      <c r="H10" s="9">
        <f t="shared" si="0"/>
        <v>2.5585514662468016</v>
      </c>
      <c r="I10" s="11">
        <v>17</v>
      </c>
      <c r="J10" s="9">
        <f t="shared" si="0"/>
        <v>1.672899035622909</v>
      </c>
      <c r="K10" s="8">
        <f>C10-E10</f>
        <v>-4806</v>
      </c>
      <c r="L10" s="9">
        <f>K10/$B10</f>
        <v>-3.4255167498218104</v>
      </c>
      <c r="M10" s="8">
        <v>311</v>
      </c>
      <c r="N10" s="9">
        <f t="shared" si="1"/>
        <v>29.69540723765874</v>
      </c>
      <c r="O10" s="11">
        <v>131</v>
      </c>
      <c r="P10" s="9">
        <f t="shared" si="1"/>
        <v>12.508354817148858</v>
      </c>
      <c r="Q10" s="11">
        <v>180</v>
      </c>
      <c r="R10" s="9">
        <f>Q10/($M10+$C10)*1000</f>
        <v>17.187052420509882</v>
      </c>
      <c r="S10" s="11">
        <v>55</v>
      </c>
      <c r="T10" s="9">
        <f t="shared" si="2"/>
        <v>5.390571400568461</v>
      </c>
      <c r="U10" s="11">
        <v>41</v>
      </c>
      <c r="V10" s="9">
        <f t="shared" si="2"/>
        <v>4.018425953151033</v>
      </c>
      <c r="W10" s="11">
        <v>14</v>
      </c>
      <c r="X10" s="10">
        <f t="shared" si="3"/>
        <v>1.3776815587482778</v>
      </c>
      <c r="Y10" s="8">
        <v>6405</v>
      </c>
      <c r="Z10" s="9">
        <f>Y10/$B10</f>
        <v>4.565217391304348</v>
      </c>
      <c r="AA10" s="8">
        <v>3014</v>
      </c>
      <c r="AB10" s="51">
        <f>AA10/$B10</f>
        <v>2.1482537419814682</v>
      </c>
      <c r="AC10" s="12">
        <v>1.28</v>
      </c>
      <c r="AD10" s="13" t="s">
        <v>12</v>
      </c>
      <c r="AE10" s="14"/>
      <c r="AF10" s="14"/>
    </row>
    <row r="11" spans="1:32" ht="15.75" customHeight="1">
      <c r="A11" s="7" t="s">
        <v>13</v>
      </c>
      <c r="B11" s="11">
        <v>1359</v>
      </c>
      <c r="C11" s="8">
        <v>10344</v>
      </c>
      <c r="D11" s="9">
        <f t="shared" si="4"/>
        <v>7.6114790286975715</v>
      </c>
      <c r="E11" s="8">
        <v>14768</v>
      </c>
      <c r="F11" s="9">
        <f t="shared" si="4"/>
        <v>10.86681383370125</v>
      </c>
      <c r="G11" s="8">
        <v>23</v>
      </c>
      <c r="H11" s="9">
        <f t="shared" si="0"/>
        <v>2.223511214230472</v>
      </c>
      <c r="I11" s="11">
        <v>12</v>
      </c>
      <c r="J11" s="9">
        <f t="shared" si="0"/>
        <v>1.160092807424594</v>
      </c>
      <c r="K11" s="8">
        <f>C11-E11</f>
        <v>-4424</v>
      </c>
      <c r="L11" s="9">
        <f>K11/$B11</f>
        <v>-3.255334805003679</v>
      </c>
      <c r="M11" s="8">
        <v>332</v>
      </c>
      <c r="N11" s="9">
        <f t="shared" si="1"/>
        <v>31.097789434245037</v>
      </c>
      <c r="O11" s="11">
        <v>155</v>
      </c>
      <c r="P11" s="9">
        <f t="shared" si="1"/>
        <v>14.518546272011989</v>
      </c>
      <c r="Q11" s="11">
        <v>177</v>
      </c>
      <c r="R11" s="9">
        <f>Q11/($M11+$C11)*1000</f>
        <v>16.57924316223305</v>
      </c>
      <c r="S11" s="11">
        <v>53</v>
      </c>
      <c r="T11" s="9">
        <f t="shared" si="2"/>
        <v>5.101058710298364</v>
      </c>
      <c r="U11" s="11">
        <v>46</v>
      </c>
      <c r="V11" s="9">
        <f t="shared" si="2"/>
        <v>4.427333974975939</v>
      </c>
      <c r="W11" s="11">
        <v>7</v>
      </c>
      <c r="X11" s="10">
        <f t="shared" si="3"/>
        <v>0.6767208043310131</v>
      </c>
      <c r="Y11" s="8">
        <v>6354</v>
      </c>
      <c r="Z11" s="9">
        <f>Y11/$B11</f>
        <v>4.675496688741722</v>
      </c>
      <c r="AA11" s="8">
        <v>2308</v>
      </c>
      <c r="AB11" s="51">
        <f>AA11/$B11</f>
        <v>1.698307579102281</v>
      </c>
      <c r="AC11" s="12">
        <v>1.39</v>
      </c>
      <c r="AD11" s="13" t="s">
        <v>13</v>
      </c>
      <c r="AE11" s="14"/>
      <c r="AF11" s="14"/>
    </row>
    <row r="12" spans="1:32" ht="15.75" customHeight="1">
      <c r="A12" s="7" t="s">
        <v>14</v>
      </c>
      <c r="B12" s="11">
        <v>2336</v>
      </c>
      <c r="C12" s="8">
        <v>19810</v>
      </c>
      <c r="D12" s="9">
        <f t="shared" si="4"/>
        <v>8.480308219178083</v>
      </c>
      <c r="E12" s="8">
        <v>20347</v>
      </c>
      <c r="F12" s="9">
        <f t="shared" si="4"/>
        <v>8.710188356164384</v>
      </c>
      <c r="G12" s="8">
        <v>48</v>
      </c>
      <c r="H12" s="9">
        <f t="shared" si="0"/>
        <v>2.4230186774356386</v>
      </c>
      <c r="I12" s="11">
        <v>29</v>
      </c>
      <c r="J12" s="9">
        <f t="shared" si="0"/>
        <v>1.463907117617365</v>
      </c>
      <c r="K12" s="8">
        <f>C12-E12</f>
        <v>-537</v>
      </c>
      <c r="L12" s="9">
        <f>K12/$B12</f>
        <v>-0.22988013698630136</v>
      </c>
      <c r="M12" s="8">
        <v>579</v>
      </c>
      <c r="N12" s="9">
        <f t="shared" si="1"/>
        <v>28.397665407817943</v>
      </c>
      <c r="O12" s="11">
        <v>251</v>
      </c>
      <c r="P12" s="9">
        <f t="shared" si="1"/>
        <v>12.310559615478933</v>
      </c>
      <c r="Q12" s="11">
        <v>328</v>
      </c>
      <c r="R12" s="9">
        <f>Q12/($M12+$C12)*1000</f>
        <v>16.087105792339006</v>
      </c>
      <c r="S12" s="11">
        <v>104</v>
      </c>
      <c r="T12" s="9">
        <f t="shared" si="2"/>
        <v>5.229283990345937</v>
      </c>
      <c r="U12" s="11">
        <v>78</v>
      </c>
      <c r="V12" s="9">
        <f t="shared" si="2"/>
        <v>3.921962992759453</v>
      </c>
      <c r="W12" s="11">
        <v>26</v>
      </c>
      <c r="X12" s="10">
        <f t="shared" si="3"/>
        <v>1.3124684502776374</v>
      </c>
      <c r="Y12" s="8">
        <v>12824</v>
      </c>
      <c r="Z12" s="9">
        <f>Y12/$B12</f>
        <v>5.489726027397261</v>
      </c>
      <c r="AA12" s="8">
        <v>4665</v>
      </c>
      <c r="AB12" s="51">
        <f>AA12/$B12</f>
        <v>1.9970034246575343</v>
      </c>
      <c r="AC12" s="12">
        <v>1.27</v>
      </c>
      <c r="AD12" s="13" t="s">
        <v>14</v>
      </c>
      <c r="AE12" s="14"/>
      <c r="AF12" s="14"/>
    </row>
    <row r="13" spans="1:32" ht="15.75" customHeight="1">
      <c r="A13" s="7" t="s">
        <v>15</v>
      </c>
      <c r="B13" s="11">
        <v>1117</v>
      </c>
      <c r="C13" s="8">
        <v>7502</v>
      </c>
      <c r="D13" s="9">
        <f t="shared" si="4"/>
        <v>6.716204118173679</v>
      </c>
      <c r="E13" s="8">
        <v>13743</v>
      </c>
      <c r="F13" s="9">
        <f t="shared" si="4"/>
        <v>12.303491495076097</v>
      </c>
      <c r="G13" s="8">
        <v>14</v>
      </c>
      <c r="H13" s="9">
        <f t="shared" si="0"/>
        <v>1.8661690215942415</v>
      </c>
      <c r="I13" s="11">
        <v>8</v>
      </c>
      <c r="J13" s="9">
        <f t="shared" si="0"/>
        <v>1.0663822980538522</v>
      </c>
      <c r="K13" s="8">
        <f>C13-E13</f>
        <v>-6241</v>
      </c>
      <c r="L13" s="9">
        <f>K13/$B13</f>
        <v>-5.587287376902418</v>
      </c>
      <c r="M13" s="8">
        <v>199</v>
      </c>
      <c r="N13" s="9">
        <f t="shared" si="1"/>
        <v>25.840799896117385</v>
      </c>
      <c r="O13" s="11">
        <v>94</v>
      </c>
      <c r="P13" s="9">
        <f t="shared" si="1"/>
        <v>12.206206986105702</v>
      </c>
      <c r="Q13" s="11">
        <v>105</v>
      </c>
      <c r="R13" s="9">
        <f>Q13/($M13+$C13)*1000</f>
        <v>13.634592910011687</v>
      </c>
      <c r="S13" s="11">
        <v>30</v>
      </c>
      <c r="T13" s="9">
        <f t="shared" si="2"/>
        <v>3.9856516540454363</v>
      </c>
      <c r="U13" s="11">
        <v>25</v>
      </c>
      <c r="V13" s="9">
        <f t="shared" si="2"/>
        <v>3.3213763783711974</v>
      </c>
      <c r="W13" s="11">
        <v>5</v>
      </c>
      <c r="X13" s="10">
        <f t="shared" si="3"/>
        <v>0.6664889362836577</v>
      </c>
      <c r="Y13" s="8">
        <v>4484</v>
      </c>
      <c r="Z13" s="9">
        <f>Y13/$B13</f>
        <v>4.014324082363474</v>
      </c>
      <c r="AA13" s="8">
        <v>1894</v>
      </c>
      <c r="AB13" s="51">
        <f>AA13/$B13</f>
        <v>1.6956132497761862</v>
      </c>
      <c r="AC13" s="12">
        <v>1.31</v>
      </c>
      <c r="AD13" s="13" t="s">
        <v>15</v>
      </c>
      <c r="AE13" s="14"/>
      <c r="AF13" s="14"/>
    </row>
    <row r="14" spans="1:32" ht="15.75" customHeight="1">
      <c r="A14" s="7"/>
      <c r="B14" s="11"/>
      <c r="C14" s="8"/>
      <c r="D14" s="9"/>
      <c r="E14" s="8"/>
      <c r="F14" s="9"/>
      <c r="G14" s="8"/>
      <c r="H14" s="9"/>
      <c r="I14" s="11"/>
      <c r="J14" s="9"/>
      <c r="K14" s="11"/>
      <c r="L14" s="9"/>
      <c r="M14" s="8"/>
      <c r="N14" s="9"/>
      <c r="O14" s="11"/>
      <c r="P14" s="9"/>
      <c r="Q14" s="11"/>
      <c r="R14" s="9"/>
      <c r="S14" s="11"/>
      <c r="T14" s="9"/>
      <c r="U14" s="11"/>
      <c r="V14" s="9"/>
      <c r="W14" s="11"/>
      <c r="X14" s="10"/>
      <c r="Y14" s="8"/>
      <c r="Z14" s="9"/>
      <c r="AA14" s="8"/>
      <c r="AB14" s="51"/>
      <c r="AC14" s="12"/>
      <c r="AD14" s="13"/>
      <c r="AE14" s="14"/>
      <c r="AF14" s="14"/>
    </row>
    <row r="15" spans="1:32" ht="15.75" customHeight="1">
      <c r="A15" s="7" t="s">
        <v>16</v>
      </c>
      <c r="B15" s="11">
        <v>1192</v>
      </c>
      <c r="C15" s="8">
        <v>9139</v>
      </c>
      <c r="D15" s="9">
        <f aca="true" t="shared" si="5" ref="D15:F19">C15/$B15</f>
        <v>7.666946308724833</v>
      </c>
      <c r="E15" s="8">
        <v>13242</v>
      </c>
      <c r="F15" s="9">
        <f t="shared" si="5"/>
        <v>11.109060402684564</v>
      </c>
      <c r="G15" s="8">
        <v>23</v>
      </c>
      <c r="H15" s="9">
        <f t="shared" si="0"/>
        <v>2.516686727213043</v>
      </c>
      <c r="I15" s="11">
        <v>13</v>
      </c>
      <c r="J15" s="9">
        <f t="shared" si="0"/>
        <v>1.4224751066856332</v>
      </c>
      <c r="K15" s="8">
        <f>C15-E15</f>
        <v>-4103</v>
      </c>
      <c r="L15" s="9">
        <f>K15/$B15</f>
        <v>-3.4421140939597317</v>
      </c>
      <c r="M15" s="8">
        <v>294</v>
      </c>
      <c r="N15" s="9">
        <f t="shared" si="1"/>
        <v>31.167179052263332</v>
      </c>
      <c r="O15" s="11">
        <v>126</v>
      </c>
      <c r="P15" s="9">
        <f t="shared" si="1"/>
        <v>13.35736245097</v>
      </c>
      <c r="Q15" s="11">
        <v>168</v>
      </c>
      <c r="R15" s="9">
        <f>Q15/($M15+$C15)*1000</f>
        <v>17.80981660129333</v>
      </c>
      <c r="S15" s="11">
        <v>44</v>
      </c>
      <c r="T15" s="9">
        <f t="shared" si="2"/>
        <v>4.796685926087431</v>
      </c>
      <c r="U15" s="11">
        <v>34</v>
      </c>
      <c r="V15" s="9">
        <f t="shared" si="2"/>
        <v>3.7065300337948326</v>
      </c>
      <c r="W15" s="11">
        <v>10</v>
      </c>
      <c r="X15" s="10">
        <f t="shared" si="3"/>
        <v>1.09421162052741</v>
      </c>
      <c r="Y15" s="8">
        <v>5461</v>
      </c>
      <c r="Z15" s="9">
        <f>Y15/$B15</f>
        <v>4.581375838926174</v>
      </c>
      <c r="AA15" s="8">
        <v>1988</v>
      </c>
      <c r="AB15" s="51">
        <f>AA15/$B15</f>
        <v>1.667785234899329</v>
      </c>
      <c r="AC15" s="12">
        <v>1.42</v>
      </c>
      <c r="AD15" s="13" t="s">
        <v>16</v>
      </c>
      <c r="AE15" s="14"/>
      <c r="AF15" s="14"/>
    </row>
    <row r="16" spans="1:32" ht="15.75" customHeight="1">
      <c r="A16" s="7" t="s">
        <v>17</v>
      </c>
      <c r="B16" s="11">
        <v>2057</v>
      </c>
      <c r="C16" s="8">
        <v>17101</v>
      </c>
      <c r="D16" s="9">
        <f t="shared" si="5"/>
        <v>8.313563441905687</v>
      </c>
      <c r="E16" s="8">
        <v>21339</v>
      </c>
      <c r="F16" s="9">
        <f t="shared" si="5"/>
        <v>10.373845405930968</v>
      </c>
      <c r="G16" s="8">
        <v>44</v>
      </c>
      <c r="H16" s="9">
        <f t="shared" si="0"/>
        <v>2.5729489503537804</v>
      </c>
      <c r="I16" s="11">
        <v>19</v>
      </c>
      <c r="J16" s="9">
        <f t="shared" si="0"/>
        <v>1.1110461376527687</v>
      </c>
      <c r="K16" s="8">
        <f>C16-E16</f>
        <v>-4238</v>
      </c>
      <c r="L16" s="9">
        <f>K16/$B16</f>
        <v>-2.0602819640252794</v>
      </c>
      <c r="M16" s="8">
        <v>490</v>
      </c>
      <c r="N16" s="9">
        <f t="shared" si="1"/>
        <v>27.855153203342617</v>
      </c>
      <c r="O16" s="11">
        <v>243</v>
      </c>
      <c r="P16" s="9">
        <f t="shared" si="1"/>
        <v>13.813882098800523</v>
      </c>
      <c r="Q16" s="11">
        <v>247</v>
      </c>
      <c r="R16" s="9">
        <f>Q16/($M16+$C16)*1000</f>
        <v>14.041271104542094</v>
      </c>
      <c r="S16" s="11">
        <v>78</v>
      </c>
      <c r="T16" s="9">
        <f t="shared" si="2"/>
        <v>4.544660024471246</v>
      </c>
      <c r="U16" s="11">
        <v>62</v>
      </c>
      <c r="V16" s="9">
        <f t="shared" si="2"/>
        <v>3.6124220707335546</v>
      </c>
      <c r="W16" s="11">
        <v>16</v>
      </c>
      <c r="X16" s="10">
        <f t="shared" si="3"/>
        <v>0.9356178001286475</v>
      </c>
      <c r="Y16" s="8">
        <v>10178</v>
      </c>
      <c r="Z16" s="9">
        <f>Y16/$B16</f>
        <v>4.947982498784638</v>
      </c>
      <c r="AA16" s="8">
        <v>4159</v>
      </c>
      <c r="AB16" s="51">
        <f>AA16/$B16</f>
        <v>2.0218765192027224</v>
      </c>
      <c r="AC16" s="12">
        <v>1.49</v>
      </c>
      <c r="AD16" s="13" t="s">
        <v>17</v>
      </c>
      <c r="AE16" s="14"/>
      <c r="AF16" s="14"/>
    </row>
    <row r="17" spans="1:32" ht="15.75" customHeight="1">
      <c r="A17" s="7" t="s">
        <v>18</v>
      </c>
      <c r="B17" s="11">
        <v>2929</v>
      </c>
      <c r="C17" s="8">
        <v>24829</v>
      </c>
      <c r="D17" s="9">
        <f t="shared" si="5"/>
        <v>8.476954592010925</v>
      </c>
      <c r="E17" s="8">
        <v>26244</v>
      </c>
      <c r="F17" s="9">
        <f t="shared" si="5"/>
        <v>8.96005462615227</v>
      </c>
      <c r="G17" s="8">
        <v>80</v>
      </c>
      <c r="H17" s="9">
        <f t="shared" si="0"/>
        <v>3.222038745015909</v>
      </c>
      <c r="I17" s="11">
        <v>45</v>
      </c>
      <c r="J17" s="9">
        <f t="shared" si="0"/>
        <v>1.8123967940714487</v>
      </c>
      <c r="K17" s="8">
        <f>C17-E17</f>
        <v>-1415</v>
      </c>
      <c r="L17" s="9">
        <f>K17/$B17</f>
        <v>-0.48310003414134517</v>
      </c>
      <c r="M17" s="8">
        <v>719</v>
      </c>
      <c r="N17" s="9">
        <f t="shared" si="1"/>
        <v>28.143103178330986</v>
      </c>
      <c r="O17" s="11">
        <v>333</v>
      </c>
      <c r="P17" s="9">
        <f t="shared" si="1"/>
        <v>13.034288398309066</v>
      </c>
      <c r="Q17" s="11">
        <v>386</v>
      </c>
      <c r="R17" s="9">
        <f>Q17/($M17+$C17)*1000</f>
        <v>15.10881478002192</v>
      </c>
      <c r="S17" s="11">
        <v>139</v>
      </c>
      <c r="T17" s="9">
        <f t="shared" si="2"/>
        <v>5.576506459118992</v>
      </c>
      <c r="U17" s="11">
        <v>97</v>
      </c>
      <c r="V17" s="9">
        <f t="shared" si="2"/>
        <v>3.8915188959319584</v>
      </c>
      <c r="W17" s="11">
        <v>42</v>
      </c>
      <c r="X17" s="10">
        <f t="shared" si="3"/>
        <v>1.691570341133352</v>
      </c>
      <c r="Y17" s="8">
        <v>15582</v>
      </c>
      <c r="Z17" s="9">
        <f>Y17/$B17</f>
        <v>5.319904404233527</v>
      </c>
      <c r="AA17" s="8">
        <v>5824</v>
      </c>
      <c r="AB17" s="51">
        <f>AA17/$B17</f>
        <v>1.98839194264254</v>
      </c>
      <c r="AC17" s="12">
        <v>1.35</v>
      </c>
      <c r="AD17" s="13" t="s">
        <v>18</v>
      </c>
      <c r="AE17" s="14"/>
      <c r="AF17" s="14"/>
    </row>
    <row r="18" spans="1:32" ht="15.75" customHeight="1">
      <c r="A18" s="7" t="s">
        <v>19</v>
      </c>
      <c r="B18" s="11">
        <v>1985</v>
      </c>
      <c r="C18" s="8">
        <v>17233</v>
      </c>
      <c r="D18" s="9">
        <f t="shared" si="5"/>
        <v>8.681612090680101</v>
      </c>
      <c r="E18" s="8">
        <v>18184</v>
      </c>
      <c r="F18" s="9">
        <f t="shared" si="5"/>
        <v>9.160705289672544</v>
      </c>
      <c r="G18" s="8">
        <v>50</v>
      </c>
      <c r="H18" s="9">
        <f t="shared" si="0"/>
        <v>2.9014100853014564</v>
      </c>
      <c r="I18" s="11">
        <v>22</v>
      </c>
      <c r="J18" s="9">
        <f t="shared" si="0"/>
        <v>1.2766204375326409</v>
      </c>
      <c r="K18" s="8">
        <f>C18-E18</f>
        <v>-951</v>
      </c>
      <c r="L18" s="9">
        <f>K18/$B18</f>
        <v>-0.47909319899244335</v>
      </c>
      <c r="M18" s="8">
        <v>462</v>
      </c>
      <c r="N18" s="9">
        <f t="shared" si="1"/>
        <v>26.109070358858435</v>
      </c>
      <c r="O18" s="11">
        <v>206</v>
      </c>
      <c r="P18" s="9">
        <f t="shared" si="1"/>
        <v>11.641706696807008</v>
      </c>
      <c r="Q18" s="11">
        <v>256</v>
      </c>
      <c r="R18" s="9">
        <f>Q18/($M18+$C18)*1000</f>
        <v>14.467363662051426</v>
      </c>
      <c r="S18" s="11">
        <v>68</v>
      </c>
      <c r="T18" s="9">
        <f t="shared" si="2"/>
        <v>3.934729776646222</v>
      </c>
      <c r="U18" s="11">
        <v>49</v>
      </c>
      <c r="V18" s="9">
        <f t="shared" si="2"/>
        <v>2.8353199861127187</v>
      </c>
      <c r="W18" s="11">
        <v>19</v>
      </c>
      <c r="X18" s="10">
        <f t="shared" si="3"/>
        <v>1.1025358324145536</v>
      </c>
      <c r="Y18" s="8">
        <v>11108</v>
      </c>
      <c r="Z18" s="9">
        <f>Y18/$B18</f>
        <v>5.595969773299748</v>
      </c>
      <c r="AA18" s="8">
        <v>4041</v>
      </c>
      <c r="AB18" s="51">
        <f>AA18/$B18</f>
        <v>2.0357682619647357</v>
      </c>
      <c r="AC18" s="12">
        <v>1.39</v>
      </c>
      <c r="AD18" s="13" t="s">
        <v>19</v>
      </c>
      <c r="AE18" s="14"/>
      <c r="AF18" s="14"/>
    </row>
    <row r="19" spans="1:32" ht="15.75" customHeight="1">
      <c r="A19" s="7" t="s">
        <v>20</v>
      </c>
      <c r="B19" s="11">
        <v>1980</v>
      </c>
      <c r="C19" s="8">
        <v>16817</v>
      </c>
      <c r="D19" s="9">
        <f t="shared" si="5"/>
        <v>8.493434343434343</v>
      </c>
      <c r="E19" s="8">
        <v>18498</v>
      </c>
      <c r="F19" s="9">
        <f t="shared" si="5"/>
        <v>9.342424242424242</v>
      </c>
      <c r="G19" s="8">
        <v>41</v>
      </c>
      <c r="H19" s="9">
        <f t="shared" si="0"/>
        <v>2.43800915740025</v>
      </c>
      <c r="I19" s="11">
        <v>24</v>
      </c>
      <c r="J19" s="9">
        <f t="shared" si="0"/>
        <v>1.4271273116489267</v>
      </c>
      <c r="K19" s="8">
        <f>C19-E19</f>
        <v>-1681</v>
      </c>
      <c r="L19" s="9">
        <f>K19/$B19</f>
        <v>-0.848989898989899</v>
      </c>
      <c r="M19" s="8">
        <v>468</v>
      </c>
      <c r="N19" s="9">
        <f t="shared" si="1"/>
        <v>27.07549898756147</v>
      </c>
      <c r="O19" s="11">
        <v>228</v>
      </c>
      <c r="P19" s="9">
        <f t="shared" si="1"/>
        <v>13.19062771188892</v>
      </c>
      <c r="Q19" s="11">
        <v>240</v>
      </c>
      <c r="R19" s="9">
        <f>Q19/($M19+$C19)*1000</f>
        <v>13.884871275672548</v>
      </c>
      <c r="S19" s="11">
        <v>91</v>
      </c>
      <c r="T19" s="9">
        <f t="shared" si="2"/>
        <v>5.388760585065435</v>
      </c>
      <c r="U19" s="11">
        <v>70</v>
      </c>
      <c r="V19" s="9">
        <f t="shared" si="2"/>
        <v>4.145200450050335</v>
      </c>
      <c r="W19" s="11">
        <v>21</v>
      </c>
      <c r="X19" s="10">
        <f t="shared" si="3"/>
        <v>1.2487363976928108</v>
      </c>
      <c r="Y19" s="8">
        <v>10370</v>
      </c>
      <c r="Z19" s="9">
        <f>Y19/$B19</f>
        <v>5.237373737373737</v>
      </c>
      <c r="AA19" s="8">
        <v>3914</v>
      </c>
      <c r="AB19" s="51">
        <f>AA19/$B19</f>
        <v>1.9767676767676767</v>
      </c>
      <c r="AC19" s="12">
        <v>1.36</v>
      </c>
      <c r="AD19" s="13" t="s">
        <v>20</v>
      </c>
      <c r="AE19" s="14"/>
      <c r="AF19" s="14"/>
    </row>
    <row r="20" spans="1:32" ht="15.75" customHeight="1">
      <c r="A20" s="7"/>
      <c r="B20" s="11"/>
      <c r="C20" s="8"/>
      <c r="D20" s="9"/>
      <c r="E20" s="8"/>
      <c r="F20" s="9"/>
      <c r="G20" s="8"/>
      <c r="H20" s="9"/>
      <c r="I20" s="8"/>
      <c r="J20" s="9"/>
      <c r="K20" s="11"/>
      <c r="L20" s="9"/>
      <c r="M20" s="8"/>
      <c r="N20" s="9"/>
      <c r="O20" s="11"/>
      <c r="P20" s="9"/>
      <c r="Q20" s="11"/>
      <c r="R20" s="9"/>
      <c r="S20" s="11"/>
      <c r="T20" s="9"/>
      <c r="U20" s="11"/>
      <c r="V20" s="9"/>
      <c r="W20" s="11"/>
      <c r="X20" s="10"/>
      <c r="Y20" s="8"/>
      <c r="Z20" s="9"/>
      <c r="AA20" s="8"/>
      <c r="AB20" s="51"/>
      <c r="AC20" s="12"/>
      <c r="AD20" s="13"/>
      <c r="AE20" s="14"/>
      <c r="AF20" s="14"/>
    </row>
    <row r="21" spans="1:32" ht="15.75" customHeight="1">
      <c r="A21" s="7" t="s">
        <v>21</v>
      </c>
      <c r="B21" s="11">
        <v>7003</v>
      </c>
      <c r="C21" s="8">
        <v>60818</v>
      </c>
      <c r="D21" s="9">
        <f aca="true" t="shared" si="6" ref="D21:F25">C21/$B21</f>
        <v>8.684563758389261</v>
      </c>
      <c r="E21" s="8">
        <v>50134</v>
      </c>
      <c r="F21" s="9">
        <f t="shared" si="6"/>
        <v>7.158931886334428</v>
      </c>
      <c r="G21" s="8">
        <v>147</v>
      </c>
      <c r="H21" s="9">
        <f t="shared" si="0"/>
        <v>2.4170475845966655</v>
      </c>
      <c r="I21" s="21">
        <v>69</v>
      </c>
      <c r="J21" s="9">
        <f t="shared" si="0"/>
        <v>1.1345325397086388</v>
      </c>
      <c r="K21" s="8">
        <f>C21-E21</f>
        <v>10684</v>
      </c>
      <c r="L21" s="9">
        <f>K21/$B21</f>
        <v>1.5256318720548336</v>
      </c>
      <c r="M21" s="8">
        <v>1580</v>
      </c>
      <c r="N21" s="9">
        <f t="shared" si="1"/>
        <v>25.321324401423123</v>
      </c>
      <c r="O21" s="11">
        <v>762</v>
      </c>
      <c r="P21" s="9">
        <f t="shared" si="1"/>
        <v>12.2119298695471</v>
      </c>
      <c r="Q21" s="11">
        <v>818</v>
      </c>
      <c r="R21" s="9">
        <f>Q21/($M21+$C21)*1000</f>
        <v>13.109394531876022</v>
      </c>
      <c r="S21" s="11">
        <v>258</v>
      </c>
      <c r="T21" s="9">
        <f t="shared" si="2"/>
        <v>4.227290601651593</v>
      </c>
      <c r="U21" s="11">
        <v>214</v>
      </c>
      <c r="V21" s="9">
        <f t="shared" si="2"/>
        <v>3.5063573207497707</v>
      </c>
      <c r="W21" s="11">
        <v>44</v>
      </c>
      <c r="X21" s="10">
        <f t="shared" si="3"/>
        <v>0.7234700253214509</v>
      </c>
      <c r="Y21" s="8">
        <v>40304</v>
      </c>
      <c r="Z21" s="9">
        <f>Y21/$B21</f>
        <v>5.755247750963872</v>
      </c>
      <c r="AA21" s="8">
        <v>14201</v>
      </c>
      <c r="AB21" s="51">
        <f>AA21/$B21</f>
        <v>2.027845209196059</v>
      </c>
      <c r="AC21" s="12">
        <v>1.26</v>
      </c>
      <c r="AD21" s="13" t="s">
        <v>21</v>
      </c>
      <c r="AE21" s="14"/>
      <c r="AF21" s="14"/>
    </row>
    <row r="22" spans="1:32" ht="15.75" customHeight="1">
      <c r="A22" s="7" t="s">
        <v>22</v>
      </c>
      <c r="B22" s="11">
        <v>6019</v>
      </c>
      <c r="C22" s="8">
        <v>51821</v>
      </c>
      <c r="D22" s="9">
        <f t="shared" si="6"/>
        <v>8.609569695962785</v>
      </c>
      <c r="E22" s="8">
        <v>45473</v>
      </c>
      <c r="F22" s="9">
        <f t="shared" si="6"/>
        <v>7.554909453397574</v>
      </c>
      <c r="G22" s="8">
        <v>135</v>
      </c>
      <c r="H22" s="9">
        <f t="shared" si="0"/>
        <v>2.6051214758495593</v>
      </c>
      <c r="I22" s="21">
        <v>71</v>
      </c>
      <c r="J22" s="9">
        <f t="shared" si="0"/>
        <v>1.370100924335694</v>
      </c>
      <c r="K22" s="8">
        <f>C22-E22</f>
        <v>6348</v>
      </c>
      <c r="L22" s="9">
        <f>K22/$B22</f>
        <v>1.05466024256521</v>
      </c>
      <c r="M22" s="8">
        <v>1307</v>
      </c>
      <c r="N22" s="9">
        <f t="shared" si="1"/>
        <v>24.600963710284596</v>
      </c>
      <c r="O22" s="11">
        <v>707</v>
      </c>
      <c r="P22" s="9">
        <f t="shared" si="1"/>
        <v>13.307483812678813</v>
      </c>
      <c r="Q22" s="11">
        <v>600</v>
      </c>
      <c r="R22" s="9">
        <f>Q22/($M22+$C22)*1000</f>
        <v>11.293479897605781</v>
      </c>
      <c r="S22" s="11">
        <v>260</v>
      </c>
      <c r="T22" s="9">
        <f t="shared" si="2"/>
        <v>4.997597308986064</v>
      </c>
      <c r="U22" s="11">
        <v>204</v>
      </c>
      <c r="V22" s="9">
        <f t="shared" si="2"/>
        <v>3.9211917347429126</v>
      </c>
      <c r="W22" s="11">
        <v>56</v>
      </c>
      <c r="X22" s="10">
        <f t="shared" si="3"/>
        <v>1.0806429825746318</v>
      </c>
      <c r="Y22" s="8">
        <v>35751</v>
      </c>
      <c r="Z22" s="9">
        <f>Y22/$B22</f>
        <v>5.939690978567868</v>
      </c>
      <c r="AA22" s="8">
        <v>12352</v>
      </c>
      <c r="AB22" s="51">
        <f>AA22/$B22</f>
        <v>2.0521681342415685</v>
      </c>
      <c r="AC22" s="12">
        <v>1.25</v>
      </c>
      <c r="AD22" s="13" t="s">
        <v>22</v>
      </c>
      <c r="AE22" s="14"/>
      <c r="AF22" s="14"/>
    </row>
    <row r="23" spans="1:32" ht="15.75" customHeight="1">
      <c r="A23" s="7" t="s">
        <v>23</v>
      </c>
      <c r="B23" s="11">
        <v>12488</v>
      </c>
      <c r="C23" s="8">
        <v>103837</v>
      </c>
      <c r="D23" s="9">
        <f t="shared" si="6"/>
        <v>8.314942344650865</v>
      </c>
      <c r="E23" s="8">
        <v>96354</v>
      </c>
      <c r="F23" s="9">
        <f t="shared" si="6"/>
        <v>7.715727098014094</v>
      </c>
      <c r="G23" s="8">
        <v>278</v>
      </c>
      <c r="H23" s="9">
        <f t="shared" si="0"/>
        <v>2.6772730336970443</v>
      </c>
      <c r="I23" s="21">
        <v>146</v>
      </c>
      <c r="J23" s="9">
        <f t="shared" si="0"/>
        <v>1.4060498666178722</v>
      </c>
      <c r="K23" s="8">
        <f>C23-E23</f>
        <v>7483</v>
      </c>
      <c r="L23" s="9">
        <f>K23/$B23</f>
        <v>0.5992152466367713</v>
      </c>
      <c r="M23" s="8">
        <v>2621</v>
      </c>
      <c r="N23" s="9">
        <f t="shared" si="1"/>
        <v>24.620037949238196</v>
      </c>
      <c r="O23" s="11">
        <v>1201</v>
      </c>
      <c r="P23" s="9">
        <f t="shared" si="1"/>
        <v>11.281444325461685</v>
      </c>
      <c r="Q23" s="11">
        <v>1420</v>
      </c>
      <c r="R23" s="9">
        <f>Q23/($M23+$C23)*1000</f>
        <v>13.338593623776513</v>
      </c>
      <c r="S23" s="11">
        <v>455</v>
      </c>
      <c r="T23" s="9">
        <f t="shared" si="2"/>
        <v>4.367021787119685</v>
      </c>
      <c r="U23" s="11">
        <v>353</v>
      </c>
      <c r="V23" s="9">
        <f t="shared" si="2"/>
        <v>3.388041078798349</v>
      </c>
      <c r="W23" s="11">
        <v>102</v>
      </c>
      <c r="X23" s="10">
        <f t="shared" si="3"/>
        <v>0.9823088109248148</v>
      </c>
      <c r="Y23" s="8">
        <v>89243</v>
      </c>
      <c r="Z23" s="9">
        <f>Y23/$B23</f>
        <v>7.146300448430493</v>
      </c>
      <c r="AA23" s="8">
        <v>26627</v>
      </c>
      <c r="AB23" s="51">
        <f>AA23/$B23</f>
        <v>2.1322069186418964</v>
      </c>
      <c r="AC23" s="12">
        <v>1.05</v>
      </c>
      <c r="AD23" s="13" t="s">
        <v>23</v>
      </c>
      <c r="AE23" s="14"/>
      <c r="AF23" s="14"/>
    </row>
    <row r="24" spans="1:32" ht="15.75" customHeight="1">
      <c r="A24" s="7" t="s">
        <v>24</v>
      </c>
      <c r="B24" s="11">
        <v>8754</v>
      </c>
      <c r="C24" s="8">
        <v>79193</v>
      </c>
      <c r="D24" s="9">
        <f t="shared" si="6"/>
        <v>9.046493031756912</v>
      </c>
      <c r="E24" s="8">
        <v>61093</v>
      </c>
      <c r="F24" s="9">
        <f t="shared" si="6"/>
        <v>6.978866803746858</v>
      </c>
      <c r="G24" s="8">
        <v>226</v>
      </c>
      <c r="H24" s="9">
        <f t="shared" si="0"/>
        <v>2.8537875822358036</v>
      </c>
      <c r="I24" s="21">
        <v>111</v>
      </c>
      <c r="J24" s="9">
        <f t="shared" si="0"/>
        <v>1.4016390337529832</v>
      </c>
      <c r="K24" s="8">
        <f>C24-E24</f>
        <v>18100</v>
      </c>
      <c r="L24" s="9">
        <f>K24/$B24</f>
        <v>2.0676262280100524</v>
      </c>
      <c r="M24" s="8">
        <v>1847</v>
      </c>
      <c r="N24" s="9">
        <f t="shared" si="1"/>
        <v>22.79121421520237</v>
      </c>
      <c r="O24" s="11">
        <v>933</v>
      </c>
      <c r="P24" s="9">
        <f t="shared" si="1"/>
        <v>11.512833168805528</v>
      </c>
      <c r="Q24" s="11">
        <v>914</v>
      </c>
      <c r="R24" s="9">
        <f>Q24/($M24+$C24)*1000</f>
        <v>11.278381046396841</v>
      </c>
      <c r="S24" s="11">
        <v>359</v>
      </c>
      <c r="T24" s="9">
        <f t="shared" si="2"/>
        <v>4.5174848053958145</v>
      </c>
      <c r="U24" s="11">
        <v>276</v>
      </c>
      <c r="V24" s="9">
        <f t="shared" si="2"/>
        <v>3.4730523852068105</v>
      </c>
      <c r="W24" s="11">
        <v>83</v>
      </c>
      <c r="X24" s="10">
        <f t="shared" si="3"/>
        <v>1.0480724306441225</v>
      </c>
      <c r="Y24" s="8">
        <v>56487</v>
      </c>
      <c r="Z24" s="9">
        <f>Y24/$B24</f>
        <v>6.452707333790268</v>
      </c>
      <c r="AA24" s="8">
        <v>18265</v>
      </c>
      <c r="AB24" s="51">
        <f>AA24/$B24</f>
        <v>2.0864747543979894</v>
      </c>
      <c r="AC24" s="12">
        <v>1.25</v>
      </c>
      <c r="AD24" s="13" t="s">
        <v>24</v>
      </c>
      <c r="AE24" s="14"/>
      <c r="AF24" s="14"/>
    </row>
    <row r="25" spans="1:32" ht="15.75" customHeight="1">
      <c r="A25" s="7" t="s">
        <v>25</v>
      </c>
      <c r="B25" s="11">
        <v>2394</v>
      </c>
      <c r="C25" s="8">
        <v>18724</v>
      </c>
      <c r="D25" s="9">
        <f t="shared" si="6"/>
        <v>7.821219715956558</v>
      </c>
      <c r="E25" s="8">
        <v>25126</v>
      </c>
      <c r="F25" s="9">
        <f t="shared" si="6"/>
        <v>10.495405179615705</v>
      </c>
      <c r="G25" s="8">
        <v>43</v>
      </c>
      <c r="H25" s="9">
        <f t="shared" si="0"/>
        <v>2.2965178380687887</v>
      </c>
      <c r="I25" s="21">
        <v>20</v>
      </c>
      <c r="J25" s="9">
        <f t="shared" si="0"/>
        <v>1.0681478316599018</v>
      </c>
      <c r="K25" s="8">
        <f>C25-E25</f>
        <v>-6402</v>
      </c>
      <c r="L25" s="9">
        <f>K25/$B25</f>
        <v>-2.674185463659148</v>
      </c>
      <c r="M25" s="8">
        <v>476</v>
      </c>
      <c r="N25" s="9">
        <f t="shared" si="1"/>
        <v>24.791666666666668</v>
      </c>
      <c r="O25" s="11">
        <v>230</v>
      </c>
      <c r="P25" s="9">
        <f t="shared" si="1"/>
        <v>11.979166666666668</v>
      </c>
      <c r="Q25" s="11">
        <v>246</v>
      </c>
      <c r="R25" s="9">
        <f>Q25/($M25+$C25)*1000</f>
        <v>12.8125</v>
      </c>
      <c r="S25" s="11">
        <v>84</v>
      </c>
      <c r="T25" s="9">
        <f t="shared" si="2"/>
        <v>4.469035965098957</v>
      </c>
      <c r="U25" s="11">
        <v>72</v>
      </c>
      <c r="V25" s="9">
        <f t="shared" si="2"/>
        <v>3.830602255799106</v>
      </c>
      <c r="W25" s="11">
        <v>12</v>
      </c>
      <c r="X25" s="10">
        <f t="shared" si="3"/>
        <v>0.640888698995941</v>
      </c>
      <c r="Y25" s="8">
        <v>11192</v>
      </c>
      <c r="Z25" s="9">
        <f>Y25/$B25</f>
        <v>4.675020885547202</v>
      </c>
      <c r="AA25" s="8">
        <v>3506</v>
      </c>
      <c r="AB25" s="51">
        <f>AA25/$B25</f>
        <v>1.4644945697577276</v>
      </c>
      <c r="AC25" s="12">
        <v>1.37</v>
      </c>
      <c r="AD25" s="13" t="s">
        <v>25</v>
      </c>
      <c r="AE25" s="14"/>
      <c r="AF25" s="14"/>
    </row>
    <row r="26" spans="1:32" ht="15.75" customHeight="1">
      <c r="A26" s="7"/>
      <c r="B26" s="11"/>
      <c r="C26" s="8"/>
      <c r="D26" s="9"/>
      <c r="E26" s="8"/>
      <c r="F26" s="9"/>
      <c r="G26" s="8"/>
      <c r="H26" s="9"/>
      <c r="I26" s="8"/>
      <c r="J26" s="9"/>
      <c r="K26" s="11"/>
      <c r="L26" s="9"/>
      <c r="M26" s="8"/>
      <c r="N26" s="9"/>
      <c r="O26" s="11"/>
      <c r="P26" s="9"/>
      <c r="Q26" s="11"/>
      <c r="R26" s="9"/>
      <c r="S26" s="11"/>
      <c r="T26" s="9"/>
      <c r="U26" s="11"/>
      <c r="V26" s="9"/>
      <c r="W26" s="11"/>
      <c r="X26" s="10"/>
      <c r="Y26" s="8"/>
      <c r="Z26" s="9"/>
      <c r="AA26" s="8"/>
      <c r="AB26" s="51"/>
      <c r="AC26" s="12"/>
      <c r="AD26" s="13"/>
      <c r="AE26" s="14"/>
      <c r="AF26" s="14"/>
    </row>
    <row r="27" spans="1:32" ht="15.75" customHeight="1">
      <c r="A27" s="7" t="s">
        <v>26</v>
      </c>
      <c r="B27" s="11">
        <v>1093</v>
      </c>
      <c r="C27" s="8">
        <v>8728</v>
      </c>
      <c r="D27" s="9">
        <f aca="true" t="shared" si="7" ref="D27:F31">C27/$B27</f>
        <v>7.985361390667887</v>
      </c>
      <c r="E27" s="8">
        <v>11194</v>
      </c>
      <c r="F27" s="9">
        <f t="shared" si="7"/>
        <v>10.241537053979872</v>
      </c>
      <c r="G27" s="8">
        <v>27</v>
      </c>
      <c r="H27" s="9">
        <f t="shared" si="0"/>
        <v>3.093492208982585</v>
      </c>
      <c r="I27" s="21">
        <v>15</v>
      </c>
      <c r="J27" s="9">
        <f t="shared" si="0"/>
        <v>1.7186067827681026</v>
      </c>
      <c r="K27" s="11">
        <f>C27-E27</f>
        <v>-2466</v>
      </c>
      <c r="L27" s="9">
        <f>K27/$B27</f>
        <v>-2.256175663311985</v>
      </c>
      <c r="M27" s="8">
        <v>233</v>
      </c>
      <c r="N27" s="9">
        <f t="shared" si="1"/>
        <v>26.0015623256333</v>
      </c>
      <c r="O27" s="11">
        <v>134</v>
      </c>
      <c r="P27" s="9">
        <f t="shared" si="1"/>
        <v>14.953688204441468</v>
      </c>
      <c r="Q27" s="11">
        <v>99</v>
      </c>
      <c r="R27" s="9">
        <f>Q27/($M27+$C27)*1000</f>
        <v>11.047874121191832</v>
      </c>
      <c r="S27" s="11">
        <v>42</v>
      </c>
      <c r="T27" s="9">
        <f t="shared" si="2"/>
        <v>4.792332268370607</v>
      </c>
      <c r="U27" s="11">
        <v>36</v>
      </c>
      <c r="V27" s="9">
        <f t="shared" si="2"/>
        <v>4.1077133728890916</v>
      </c>
      <c r="W27" s="11">
        <v>6</v>
      </c>
      <c r="X27" s="10">
        <f t="shared" si="3"/>
        <v>0.687442713107241</v>
      </c>
      <c r="Y27" s="8">
        <v>5184</v>
      </c>
      <c r="Z27" s="9">
        <f>Y27/$B27</f>
        <v>4.7429094236047575</v>
      </c>
      <c r="AA27" s="8">
        <v>1674</v>
      </c>
      <c r="AB27" s="51">
        <f>AA27/$B27</f>
        <v>1.5315645013723695</v>
      </c>
      <c r="AC27" s="12">
        <v>1.34</v>
      </c>
      <c r="AD27" s="13" t="s">
        <v>26</v>
      </c>
      <c r="AE27" s="14"/>
      <c r="AF27" s="14"/>
    </row>
    <row r="28" spans="1:32" ht="15.75" customHeight="1">
      <c r="A28" s="7" t="s">
        <v>27</v>
      </c>
      <c r="B28" s="11">
        <v>1161</v>
      </c>
      <c r="C28" s="8">
        <v>10294</v>
      </c>
      <c r="D28" s="9">
        <f t="shared" si="7"/>
        <v>8.866494401378123</v>
      </c>
      <c r="E28" s="8">
        <v>10717</v>
      </c>
      <c r="F28" s="9">
        <f t="shared" si="7"/>
        <v>9.23083548664944</v>
      </c>
      <c r="G28" s="8">
        <v>36</v>
      </c>
      <c r="H28" s="9">
        <f t="shared" si="0"/>
        <v>3.497182824946571</v>
      </c>
      <c r="I28" s="21">
        <v>13</v>
      </c>
      <c r="J28" s="9">
        <f t="shared" si="0"/>
        <v>1.2628715756751505</v>
      </c>
      <c r="K28" s="11">
        <f>C28-E28</f>
        <v>-423</v>
      </c>
      <c r="L28" s="9">
        <f>K28/$B28</f>
        <v>-0.3643410852713178</v>
      </c>
      <c r="M28" s="8">
        <v>237</v>
      </c>
      <c r="N28" s="9">
        <f t="shared" si="1"/>
        <v>22.504985281549708</v>
      </c>
      <c r="O28" s="11">
        <v>131</v>
      </c>
      <c r="P28" s="9">
        <f t="shared" si="1"/>
        <v>12.439464438324945</v>
      </c>
      <c r="Q28" s="11">
        <v>106</v>
      </c>
      <c r="R28" s="9">
        <f>Q28/($M28+$C28)*1000</f>
        <v>10.065520843224766</v>
      </c>
      <c r="S28" s="11">
        <v>36</v>
      </c>
      <c r="T28" s="9">
        <f t="shared" si="2"/>
        <v>3.488710146332009</v>
      </c>
      <c r="U28" s="11">
        <v>25</v>
      </c>
      <c r="V28" s="9">
        <f t="shared" si="2"/>
        <v>2.422715379397228</v>
      </c>
      <c r="W28" s="11">
        <v>11</v>
      </c>
      <c r="X28" s="10">
        <f t="shared" si="3"/>
        <v>1.0685836409558966</v>
      </c>
      <c r="Y28" s="8">
        <v>5990</v>
      </c>
      <c r="Z28" s="9">
        <f>Y28/$B28</f>
        <v>5.159345391903531</v>
      </c>
      <c r="AA28" s="8">
        <v>1886</v>
      </c>
      <c r="AB28" s="51">
        <f>AA28/$B28</f>
        <v>1.6244616709732989</v>
      </c>
      <c r="AC28" s="12">
        <v>1.4</v>
      </c>
      <c r="AD28" s="13" t="s">
        <v>27</v>
      </c>
      <c r="AE28" s="14"/>
      <c r="AF28" s="14"/>
    </row>
    <row r="29" spans="1:32" s="47" customFormat="1" ht="15.75" customHeight="1">
      <c r="A29" s="38" t="s">
        <v>28</v>
      </c>
      <c r="B29" s="11">
        <v>804</v>
      </c>
      <c r="C29" s="39">
        <v>7191</v>
      </c>
      <c r="D29" s="40">
        <f t="shared" si="7"/>
        <v>8.944029850746269</v>
      </c>
      <c r="E29" s="39">
        <v>7886</v>
      </c>
      <c r="F29" s="40">
        <f t="shared" si="7"/>
        <v>9.808457711442786</v>
      </c>
      <c r="G29" s="39">
        <v>22</v>
      </c>
      <c r="H29" s="40">
        <f t="shared" si="0"/>
        <v>3.059379780280907</v>
      </c>
      <c r="I29" s="41">
        <v>8</v>
      </c>
      <c r="J29" s="40">
        <f t="shared" si="0"/>
        <v>1.112501738283966</v>
      </c>
      <c r="K29" s="43">
        <f>C29-E29</f>
        <v>-695</v>
      </c>
      <c r="L29" s="40">
        <f>K29/$B29</f>
        <v>-0.8644278606965174</v>
      </c>
      <c r="M29" s="39">
        <v>178</v>
      </c>
      <c r="N29" s="40">
        <f t="shared" si="1"/>
        <v>24.15524494504003</v>
      </c>
      <c r="O29" s="43">
        <v>87</v>
      </c>
      <c r="P29" s="40">
        <f t="shared" si="1"/>
        <v>11.806215225946532</v>
      </c>
      <c r="Q29" s="43">
        <v>91</v>
      </c>
      <c r="R29" s="40">
        <f>Q29/($M29+$C29)*1000</f>
        <v>12.3490297190935</v>
      </c>
      <c r="S29" s="43">
        <v>30</v>
      </c>
      <c r="T29" s="40">
        <f t="shared" si="2"/>
        <v>4.158580537843083</v>
      </c>
      <c r="U29" s="43">
        <v>23</v>
      </c>
      <c r="V29" s="40">
        <f t="shared" si="2"/>
        <v>3.18824507901303</v>
      </c>
      <c r="W29" s="43">
        <v>7</v>
      </c>
      <c r="X29" s="42">
        <f t="shared" si="3"/>
        <v>0.9734390209984704</v>
      </c>
      <c r="Y29" s="39">
        <v>4124</v>
      </c>
      <c r="Z29" s="9">
        <f>Y29/$B29</f>
        <v>5.129353233830845</v>
      </c>
      <c r="AA29" s="39">
        <v>1334</v>
      </c>
      <c r="AB29" s="51">
        <f>AA29/$B29</f>
        <v>1.6592039800995024</v>
      </c>
      <c r="AC29" s="44">
        <v>1.52</v>
      </c>
      <c r="AD29" s="45" t="s">
        <v>28</v>
      </c>
      <c r="AE29" s="46"/>
      <c r="AF29" s="46"/>
    </row>
    <row r="30" spans="1:32" ht="15.75" customHeight="1">
      <c r="A30" s="7" t="s">
        <v>29</v>
      </c>
      <c r="B30" s="43">
        <v>863</v>
      </c>
      <c r="C30" s="8">
        <v>6988</v>
      </c>
      <c r="D30" s="9">
        <f t="shared" si="7"/>
        <v>8.097334878331402</v>
      </c>
      <c r="E30" s="8">
        <v>8347</v>
      </c>
      <c r="F30" s="9">
        <f t="shared" si="7"/>
        <v>9.6720741599073</v>
      </c>
      <c r="G30" s="8">
        <v>13</v>
      </c>
      <c r="H30" s="9">
        <f t="shared" si="0"/>
        <v>1.8603319977103605</v>
      </c>
      <c r="I30" s="21">
        <v>5</v>
      </c>
      <c r="J30" s="9">
        <f t="shared" si="0"/>
        <v>0.7155123068116771</v>
      </c>
      <c r="K30" s="11">
        <f>C30-E30</f>
        <v>-1359</v>
      </c>
      <c r="L30" s="9">
        <f>K30/$B30</f>
        <v>-1.574739281575898</v>
      </c>
      <c r="M30" s="8">
        <v>185</v>
      </c>
      <c r="N30" s="9">
        <f t="shared" si="1"/>
        <v>25.791161299316883</v>
      </c>
      <c r="O30" s="11">
        <v>78</v>
      </c>
      <c r="P30" s="9">
        <f t="shared" si="1"/>
        <v>10.874111250522795</v>
      </c>
      <c r="Q30" s="11">
        <v>107</v>
      </c>
      <c r="R30" s="9">
        <f>Q30/($M30+$C30)*1000</f>
        <v>14.91705004879409</v>
      </c>
      <c r="S30" s="11">
        <v>21</v>
      </c>
      <c r="T30" s="9">
        <f t="shared" si="2"/>
        <v>2.9978586723768736</v>
      </c>
      <c r="U30" s="11">
        <v>17</v>
      </c>
      <c r="V30" s="9">
        <f t="shared" si="2"/>
        <v>2.4268379728765166</v>
      </c>
      <c r="W30" s="11">
        <v>4</v>
      </c>
      <c r="X30" s="10">
        <f t="shared" si="3"/>
        <v>0.5724098454493417</v>
      </c>
      <c r="Y30" s="8">
        <v>4454</v>
      </c>
      <c r="Z30" s="9">
        <f>Y30/$B30</f>
        <v>5.161066048667439</v>
      </c>
      <c r="AA30" s="8">
        <v>1723</v>
      </c>
      <c r="AB30" s="51">
        <f>AA30/$B30</f>
        <v>1.9965237543453072</v>
      </c>
      <c r="AC30" s="12">
        <v>1.35</v>
      </c>
      <c r="AD30" s="13" t="s">
        <v>29</v>
      </c>
      <c r="AE30" s="14"/>
      <c r="AF30" s="14"/>
    </row>
    <row r="31" spans="1:32" ht="15.75" customHeight="1">
      <c r="A31" s="7" t="s">
        <v>30</v>
      </c>
      <c r="B31" s="11">
        <v>2145</v>
      </c>
      <c r="C31" s="8">
        <v>18618</v>
      </c>
      <c r="D31" s="9">
        <f t="shared" si="7"/>
        <v>8.67972027972028</v>
      </c>
      <c r="E31" s="8">
        <v>21910</v>
      </c>
      <c r="F31" s="9">
        <f t="shared" si="7"/>
        <v>10.214452214452214</v>
      </c>
      <c r="G31" s="8">
        <v>36</v>
      </c>
      <c r="H31" s="9">
        <f t="shared" si="0"/>
        <v>1.9336126329358685</v>
      </c>
      <c r="I31" s="21">
        <v>19</v>
      </c>
      <c r="J31" s="9">
        <f t="shared" si="0"/>
        <v>1.0205177784939305</v>
      </c>
      <c r="K31" s="11">
        <f>C31-E31</f>
        <v>-3292</v>
      </c>
      <c r="L31" s="9">
        <f>K31/$B31</f>
        <v>-1.5347319347319348</v>
      </c>
      <c r="M31" s="8">
        <v>400</v>
      </c>
      <c r="N31" s="9">
        <f t="shared" si="1"/>
        <v>21.03270585760858</v>
      </c>
      <c r="O31" s="11">
        <v>202</v>
      </c>
      <c r="P31" s="9">
        <f t="shared" si="1"/>
        <v>10.621516458092334</v>
      </c>
      <c r="Q31" s="11">
        <v>198</v>
      </c>
      <c r="R31" s="9">
        <f>Q31/($M31+$C31)*1000</f>
        <v>10.411189399516248</v>
      </c>
      <c r="S31" s="11">
        <v>74</v>
      </c>
      <c r="T31" s="9">
        <f t="shared" si="2"/>
        <v>3.9620924131284467</v>
      </c>
      <c r="U31" s="11">
        <v>59</v>
      </c>
      <c r="V31" s="9">
        <f t="shared" si="2"/>
        <v>3.1589655726294374</v>
      </c>
      <c r="W31" s="11">
        <v>15</v>
      </c>
      <c r="X31" s="10">
        <f t="shared" si="3"/>
        <v>0.8056719303899452</v>
      </c>
      <c r="Y31" s="8">
        <v>11141</v>
      </c>
      <c r="Z31" s="9">
        <f>Y31/$B31</f>
        <v>5.193939393939394</v>
      </c>
      <c r="AA31" s="8">
        <v>3938</v>
      </c>
      <c r="AB31" s="51">
        <f>AA31/$B31</f>
        <v>1.8358974358974358</v>
      </c>
      <c r="AC31" s="12">
        <v>1.47</v>
      </c>
      <c r="AD31" s="13" t="s">
        <v>30</v>
      </c>
      <c r="AE31" s="14"/>
      <c r="AF31" s="14"/>
    </row>
    <row r="32" spans="1:32" ht="15.75" customHeight="1">
      <c r="A32" s="7"/>
      <c r="B32" s="11"/>
      <c r="C32" s="8"/>
      <c r="D32" s="9"/>
      <c r="E32" s="8"/>
      <c r="F32" s="9"/>
      <c r="G32" s="8"/>
      <c r="H32" s="9"/>
      <c r="I32" s="8"/>
      <c r="J32" s="9"/>
      <c r="K32" s="11"/>
      <c r="L32" s="9"/>
      <c r="M32" s="8"/>
      <c r="N32" s="9"/>
      <c r="O32" s="11"/>
      <c r="P32" s="9"/>
      <c r="Q32" s="11"/>
      <c r="R32" s="9"/>
      <c r="S32" s="11"/>
      <c r="T32" s="9"/>
      <c r="U32" s="11"/>
      <c r="V32" s="9"/>
      <c r="W32" s="11"/>
      <c r="X32" s="10"/>
      <c r="Y32" s="8"/>
      <c r="Z32" s="9"/>
      <c r="AA32" s="8"/>
      <c r="AB32" s="51"/>
      <c r="AC32" s="12"/>
      <c r="AD32" s="13"/>
      <c r="AE32" s="14"/>
      <c r="AF32" s="14"/>
    </row>
    <row r="33" spans="1:32" ht="15.75" customHeight="1">
      <c r="A33" s="7" t="s">
        <v>31</v>
      </c>
      <c r="B33" s="11">
        <v>2059</v>
      </c>
      <c r="C33" s="8">
        <v>17696</v>
      </c>
      <c r="D33" s="9">
        <f aca="true" t="shared" si="8" ref="D33:F37">C33/$B33</f>
        <v>8.594463331714424</v>
      </c>
      <c r="E33" s="8">
        <v>18910</v>
      </c>
      <c r="F33" s="9">
        <f t="shared" si="8"/>
        <v>9.184069936862555</v>
      </c>
      <c r="G33" s="8">
        <v>43</v>
      </c>
      <c r="H33" s="9">
        <f t="shared" si="0"/>
        <v>2.4299276672694394</v>
      </c>
      <c r="I33" s="21">
        <v>25</v>
      </c>
      <c r="J33" s="9">
        <f t="shared" si="0"/>
        <v>1.412748643761302</v>
      </c>
      <c r="K33" s="8">
        <f>C33-E33</f>
        <v>-1214</v>
      </c>
      <c r="L33" s="9">
        <f>K33/$B33</f>
        <v>-0.5896066051481301</v>
      </c>
      <c r="M33" s="8">
        <v>430</v>
      </c>
      <c r="N33" s="9">
        <f t="shared" si="1"/>
        <v>23.72282908529185</v>
      </c>
      <c r="O33" s="11">
        <v>189</v>
      </c>
      <c r="P33" s="9">
        <f t="shared" si="1"/>
        <v>10.427010923535255</v>
      </c>
      <c r="Q33" s="11">
        <v>241</v>
      </c>
      <c r="R33" s="9">
        <f>Q33/($M33+$C33)*1000</f>
        <v>13.295818161756593</v>
      </c>
      <c r="S33" s="11">
        <v>86</v>
      </c>
      <c r="T33" s="9">
        <f t="shared" si="2"/>
        <v>4.842342342342342</v>
      </c>
      <c r="U33" s="11">
        <v>64</v>
      </c>
      <c r="V33" s="9">
        <f t="shared" si="2"/>
        <v>3.6036036036036037</v>
      </c>
      <c r="W33" s="11">
        <v>22</v>
      </c>
      <c r="X33" s="10">
        <f t="shared" si="3"/>
        <v>1.2432188065099459</v>
      </c>
      <c r="Y33" s="8">
        <v>10687</v>
      </c>
      <c r="Z33" s="9">
        <f>Y33/$B33</f>
        <v>5.190383681398737</v>
      </c>
      <c r="AA33" s="8">
        <v>3560</v>
      </c>
      <c r="AB33" s="51">
        <f>AA33/$B33</f>
        <v>1.728994657600777</v>
      </c>
      <c r="AC33" s="12">
        <v>1.34</v>
      </c>
      <c r="AD33" s="13" t="s">
        <v>31</v>
      </c>
      <c r="AE33" s="14"/>
      <c r="AF33" s="14"/>
    </row>
    <row r="34" spans="1:32" ht="15.75" customHeight="1">
      <c r="A34" s="7" t="s">
        <v>32</v>
      </c>
      <c r="B34" s="11">
        <v>3717</v>
      </c>
      <c r="C34" s="8">
        <v>33274</v>
      </c>
      <c r="D34" s="9">
        <f t="shared" si="8"/>
        <v>8.951842884046274</v>
      </c>
      <c r="E34" s="8">
        <v>32507</v>
      </c>
      <c r="F34" s="9">
        <f t="shared" si="8"/>
        <v>8.745493677697068</v>
      </c>
      <c r="G34" s="8">
        <v>81</v>
      </c>
      <c r="H34" s="9">
        <f t="shared" si="0"/>
        <v>2.434333112941035</v>
      </c>
      <c r="I34" s="21">
        <v>48</v>
      </c>
      <c r="J34" s="9">
        <f t="shared" si="0"/>
        <v>1.4425677706317246</v>
      </c>
      <c r="K34" s="8">
        <f>C34-E34</f>
        <v>767</v>
      </c>
      <c r="L34" s="9">
        <f>K34/$B34</f>
        <v>0.20634920634920634</v>
      </c>
      <c r="M34" s="8">
        <v>750</v>
      </c>
      <c r="N34" s="9">
        <f t="shared" si="1"/>
        <v>22.043263578650365</v>
      </c>
      <c r="O34" s="11">
        <v>328</v>
      </c>
      <c r="P34" s="9">
        <f t="shared" si="1"/>
        <v>9.640253938396427</v>
      </c>
      <c r="Q34" s="11">
        <v>422</v>
      </c>
      <c r="R34" s="9">
        <f>Q34/($M34+$C34)*1000</f>
        <v>12.403009640253938</v>
      </c>
      <c r="S34" s="11">
        <v>148</v>
      </c>
      <c r="T34" s="9">
        <f t="shared" si="2"/>
        <v>4.432995866530881</v>
      </c>
      <c r="U34" s="11">
        <v>112</v>
      </c>
      <c r="V34" s="9">
        <f t="shared" si="2"/>
        <v>3.3546995746720185</v>
      </c>
      <c r="W34" s="11">
        <v>36</v>
      </c>
      <c r="X34" s="10">
        <f t="shared" si="3"/>
        <v>1.0819258279737933</v>
      </c>
      <c r="Y34" s="8">
        <v>21150</v>
      </c>
      <c r="Z34" s="9">
        <f>Y34/$B34</f>
        <v>5.690072639225182</v>
      </c>
      <c r="AA34" s="8">
        <v>7208</v>
      </c>
      <c r="AB34" s="51">
        <f>AA34/$B34</f>
        <v>1.939198278181329</v>
      </c>
      <c r="AC34" s="12">
        <v>1.44</v>
      </c>
      <c r="AD34" s="13" t="s">
        <v>32</v>
      </c>
      <c r="AE34" s="14"/>
      <c r="AF34" s="14"/>
    </row>
    <row r="35" spans="1:32" ht="15.75" customHeight="1">
      <c r="A35" s="7" t="s">
        <v>33</v>
      </c>
      <c r="B35" s="11">
        <v>7173</v>
      </c>
      <c r="C35" s="8">
        <v>70218</v>
      </c>
      <c r="D35" s="9">
        <f t="shared" si="8"/>
        <v>9.789209535759097</v>
      </c>
      <c r="E35" s="8">
        <v>53618</v>
      </c>
      <c r="F35" s="9">
        <f t="shared" si="8"/>
        <v>7.474975602955528</v>
      </c>
      <c r="G35" s="8">
        <v>192</v>
      </c>
      <c r="H35" s="9">
        <f t="shared" si="0"/>
        <v>2.7343416218063745</v>
      </c>
      <c r="I35" s="21">
        <v>100</v>
      </c>
      <c r="J35" s="9">
        <f t="shared" si="0"/>
        <v>1.4241362613574868</v>
      </c>
      <c r="K35" s="8">
        <f>C35-E35</f>
        <v>16600</v>
      </c>
      <c r="L35" s="9">
        <f>K35/$B35</f>
        <v>2.314233932803569</v>
      </c>
      <c r="M35" s="8">
        <v>1571</v>
      </c>
      <c r="N35" s="9">
        <f t="shared" si="1"/>
        <v>21.88357547813732</v>
      </c>
      <c r="O35" s="11">
        <v>719</v>
      </c>
      <c r="P35" s="9">
        <f t="shared" si="1"/>
        <v>10.015461978854699</v>
      </c>
      <c r="Q35" s="11">
        <v>852</v>
      </c>
      <c r="R35" s="9">
        <f>Q35/($M35+$C35)*1000</f>
        <v>11.86811349928262</v>
      </c>
      <c r="S35" s="11">
        <v>312</v>
      </c>
      <c r="T35" s="9">
        <f t="shared" si="2"/>
        <v>4.428107126130089</v>
      </c>
      <c r="U35" s="11">
        <v>241</v>
      </c>
      <c r="V35" s="9">
        <f t="shared" si="2"/>
        <v>3.4204289019145886</v>
      </c>
      <c r="W35" s="11">
        <v>71</v>
      </c>
      <c r="X35" s="10">
        <f t="shared" si="3"/>
        <v>1.0111367455638154</v>
      </c>
      <c r="Y35" s="8">
        <v>46940</v>
      </c>
      <c r="Z35" s="9">
        <f>Y35/$B35</f>
        <v>6.543984385891537</v>
      </c>
      <c r="AA35" s="8">
        <v>13772</v>
      </c>
      <c r="AB35" s="51">
        <f>AA35/$B35</f>
        <v>1.9199776941307682</v>
      </c>
      <c r="AC35" s="12">
        <v>1.38</v>
      </c>
      <c r="AD35" s="13" t="s">
        <v>33</v>
      </c>
      <c r="AE35" s="14"/>
      <c r="AF35" s="14"/>
    </row>
    <row r="36" spans="1:32" ht="15.75" customHeight="1">
      <c r="A36" s="7" t="s">
        <v>34</v>
      </c>
      <c r="B36" s="11">
        <v>1831</v>
      </c>
      <c r="C36" s="8">
        <v>15716</v>
      </c>
      <c r="D36" s="9">
        <f t="shared" si="8"/>
        <v>8.583287820862916</v>
      </c>
      <c r="E36" s="8">
        <v>17141</v>
      </c>
      <c r="F36" s="9">
        <f t="shared" si="8"/>
        <v>9.361551064991808</v>
      </c>
      <c r="G36" s="8">
        <v>59</v>
      </c>
      <c r="H36" s="9">
        <f t="shared" si="0"/>
        <v>3.754135912445915</v>
      </c>
      <c r="I36" s="21">
        <v>26</v>
      </c>
      <c r="J36" s="9">
        <f t="shared" si="0"/>
        <v>1.6543649783659964</v>
      </c>
      <c r="K36" s="8">
        <f>C36-E36</f>
        <v>-1425</v>
      </c>
      <c r="L36" s="9">
        <f>K36/$B36</f>
        <v>-0.7782632441288914</v>
      </c>
      <c r="M36" s="8">
        <v>363</v>
      </c>
      <c r="N36" s="9">
        <f t="shared" si="1"/>
        <v>22.576030847689534</v>
      </c>
      <c r="O36" s="11">
        <v>172</v>
      </c>
      <c r="P36" s="9">
        <f t="shared" si="1"/>
        <v>10.69718266061322</v>
      </c>
      <c r="Q36" s="11">
        <v>191</v>
      </c>
      <c r="R36" s="9">
        <f>Q36/($M36+$C36)*1000</f>
        <v>11.87884818707631</v>
      </c>
      <c r="S36" s="11">
        <v>70</v>
      </c>
      <c r="T36" s="9">
        <f t="shared" si="2"/>
        <v>4.438807863031071</v>
      </c>
      <c r="U36" s="11">
        <v>54</v>
      </c>
      <c r="V36" s="9">
        <f t="shared" si="2"/>
        <v>3.4242232086239697</v>
      </c>
      <c r="W36" s="11">
        <v>16</v>
      </c>
      <c r="X36" s="10">
        <f t="shared" si="3"/>
        <v>1.0180707559175364</v>
      </c>
      <c r="Y36" s="8">
        <v>9919</v>
      </c>
      <c r="Z36" s="9">
        <f>Y36/$B36</f>
        <v>5.417258328782086</v>
      </c>
      <c r="AA36" s="8">
        <v>3377</v>
      </c>
      <c r="AB36" s="51">
        <f>AA36/$B36</f>
        <v>1.8443473511742217</v>
      </c>
      <c r="AC36" s="12">
        <v>1.37</v>
      </c>
      <c r="AD36" s="13" t="s">
        <v>34</v>
      </c>
      <c r="AE36" s="14"/>
      <c r="AF36" s="14"/>
    </row>
    <row r="37" spans="1:32" ht="15.75" customHeight="1">
      <c r="A37" s="7" t="s">
        <v>35</v>
      </c>
      <c r="B37" s="11">
        <v>1369</v>
      </c>
      <c r="C37" s="8">
        <v>13343</v>
      </c>
      <c r="D37" s="9">
        <f t="shared" si="8"/>
        <v>9.746530314097882</v>
      </c>
      <c r="E37" s="8">
        <v>10649</v>
      </c>
      <c r="F37" s="9">
        <f t="shared" si="8"/>
        <v>7.778670562454346</v>
      </c>
      <c r="G37" s="8">
        <v>48</v>
      </c>
      <c r="H37" s="9">
        <f t="shared" si="0"/>
        <v>3.5973918908791127</v>
      </c>
      <c r="I37" s="21">
        <v>28</v>
      </c>
      <c r="J37" s="9">
        <f t="shared" si="0"/>
        <v>2.0984786030128157</v>
      </c>
      <c r="K37" s="8">
        <f>C37-E37</f>
        <v>2694</v>
      </c>
      <c r="L37" s="9">
        <f>K37/$B37</f>
        <v>1.9678597516435354</v>
      </c>
      <c r="M37" s="8">
        <v>298</v>
      </c>
      <c r="N37" s="9">
        <f t="shared" si="1"/>
        <v>21.8459057253867</v>
      </c>
      <c r="O37" s="11">
        <v>163</v>
      </c>
      <c r="P37" s="9">
        <f t="shared" si="1"/>
        <v>11.949270581335679</v>
      </c>
      <c r="Q37" s="11">
        <v>135</v>
      </c>
      <c r="R37" s="9">
        <f>Q37/($M37+$C37)*1000</f>
        <v>9.896635144051022</v>
      </c>
      <c r="S37" s="11">
        <v>69</v>
      </c>
      <c r="T37" s="9">
        <f t="shared" si="2"/>
        <v>5.150791280979397</v>
      </c>
      <c r="U37" s="11">
        <v>53</v>
      </c>
      <c r="V37" s="9">
        <f t="shared" si="2"/>
        <v>3.9564048969841745</v>
      </c>
      <c r="W37" s="11">
        <v>16</v>
      </c>
      <c r="X37" s="10">
        <f t="shared" si="3"/>
        <v>1.1991306302930373</v>
      </c>
      <c r="Y37" s="8">
        <v>7888</v>
      </c>
      <c r="Z37" s="9">
        <f>Y37/$B37</f>
        <v>5.761869978086194</v>
      </c>
      <c r="AA37" s="8">
        <v>2495</v>
      </c>
      <c r="AB37" s="51">
        <f>AA37/$B37</f>
        <v>1.8224981738495252</v>
      </c>
      <c r="AC37" s="12">
        <v>1.42</v>
      </c>
      <c r="AD37" s="13" t="s">
        <v>35</v>
      </c>
      <c r="AE37" s="14"/>
      <c r="AF37" s="14"/>
    </row>
    <row r="38" spans="1:32" ht="15.75" customHeight="1">
      <c r="A38" s="7"/>
      <c r="B38" s="11"/>
      <c r="C38" s="8"/>
      <c r="D38" s="9"/>
      <c r="E38" s="8"/>
      <c r="F38" s="9"/>
      <c r="G38" s="8"/>
      <c r="H38" s="9"/>
      <c r="I38" s="8"/>
      <c r="J38" s="9"/>
      <c r="K38" s="11"/>
      <c r="L38" s="9"/>
      <c r="M38" s="8"/>
      <c r="N38" s="9"/>
      <c r="O38" s="11"/>
      <c r="P38" s="9"/>
      <c r="Q38" s="11"/>
      <c r="R38" s="9"/>
      <c r="S38" s="11"/>
      <c r="T38" s="9"/>
      <c r="U38" s="11"/>
      <c r="V38" s="9"/>
      <c r="W38" s="11"/>
      <c r="X38" s="10"/>
      <c r="Y38" s="8"/>
      <c r="Z38" s="9"/>
      <c r="AA38" s="8"/>
      <c r="AB38" s="51"/>
      <c r="AC38" s="12"/>
      <c r="AD38" s="13"/>
      <c r="AE38" s="14"/>
      <c r="AF38" s="14"/>
    </row>
    <row r="39" spans="1:32" ht="15.75" customHeight="1">
      <c r="A39" s="7" t="s">
        <v>36</v>
      </c>
      <c r="B39" s="11">
        <v>2591</v>
      </c>
      <c r="C39" s="8">
        <v>21597</v>
      </c>
      <c r="D39" s="9">
        <f aca="true" t="shared" si="9" ref="D39:F43">C39/$B39</f>
        <v>8.335391740640679</v>
      </c>
      <c r="E39" s="8">
        <v>22619</v>
      </c>
      <c r="F39" s="9">
        <f t="shared" si="9"/>
        <v>8.729834040910845</v>
      </c>
      <c r="G39" s="8">
        <v>51</v>
      </c>
      <c r="H39" s="9">
        <f t="shared" si="0"/>
        <v>2.361439088762328</v>
      </c>
      <c r="I39" s="21">
        <v>23</v>
      </c>
      <c r="J39" s="9">
        <f t="shared" si="0"/>
        <v>1.0649627263045793</v>
      </c>
      <c r="K39" s="8">
        <f>C39-E39</f>
        <v>-1022</v>
      </c>
      <c r="L39" s="9">
        <f>K39/$B39</f>
        <v>-0.39444230027016597</v>
      </c>
      <c r="M39" s="8">
        <v>521</v>
      </c>
      <c r="N39" s="9">
        <f t="shared" si="1"/>
        <v>23.555475178587574</v>
      </c>
      <c r="O39" s="11">
        <v>228</v>
      </c>
      <c r="P39" s="9">
        <f t="shared" si="1"/>
        <v>10.308346143412606</v>
      </c>
      <c r="Q39" s="11">
        <v>293</v>
      </c>
      <c r="R39" s="9">
        <f>Q39/($M39+$C39)*1000</f>
        <v>13.24712903517497</v>
      </c>
      <c r="S39" s="11">
        <v>86</v>
      </c>
      <c r="T39" s="9">
        <f t="shared" si="2"/>
        <v>3.9699025989013528</v>
      </c>
      <c r="U39" s="11">
        <v>66</v>
      </c>
      <c r="V39" s="9">
        <f t="shared" si="2"/>
        <v>3.0466694363661544</v>
      </c>
      <c r="W39" s="11">
        <v>20</v>
      </c>
      <c r="X39" s="10">
        <f t="shared" si="3"/>
        <v>0.9260545446126777</v>
      </c>
      <c r="Y39" s="8">
        <v>13978</v>
      </c>
      <c r="Z39" s="9">
        <f>Y39/$B39</f>
        <v>5.394828251640293</v>
      </c>
      <c r="AA39" s="8">
        <v>4962</v>
      </c>
      <c r="AB39" s="51">
        <f>AA39/$B39</f>
        <v>1.91509069857198</v>
      </c>
      <c r="AC39" s="12">
        <v>1.18</v>
      </c>
      <c r="AD39" s="13" t="s">
        <v>36</v>
      </c>
      <c r="AE39" s="14"/>
      <c r="AF39" s="14"/>
    </row>
    <row r="40" spans="1:32" ht="15.75" customHeight="1">
      <c r="A40" s="7" t="s">
        <v>37</v>
      </c>
      <c r="B40" s="11">
        <v>8641</v>
      </c>
      <c r="C40" s="8">
        <v>76914</v>
      </c>
      <c r="D40" s="9">
        <f t="shared" si="9"/>
        <v>8.901053118851985</v>
      </c>
      <c r="E40" s="8">
        <v>70283</v>
      </c>
      <c r="F40" s="9">
        <f t="shared" si="9"/>
        <v>8.133665085059599</v>
      </c>
      <c r="G40" s="8">
        <v>204</v>
      </c>
      <c r="H40" s="9">
        <f t="shared" si="0"/>
        <v>2.652312972930806</v>
      </c>
      <c r="I40" s="21">
        <v>94</v>
      </c>
      <c r="J40" s="9">
        <f t="shared" si="0"/>
        <v>1.2221442130171358</v>
      </c>
      <c r="K40" s="8">
        <f>C40-E40</f>
        <v>6631</v>
      </c>
      <c r="L40" s="9">
        <f>K40/$B40</f>
        <v>0.7673880337923852</v>
      </c>
      <c r="M40" s="8">
        <v>2109</v>
      </c>
      <c r="N40" s="9">
        <f t="shared" si="1"/>
        <v>26.68843248168255</v>
      </c>
      <c r="O40" s="11">
        <v>858</v>
      </c>
      <c r="P40" s="9">
        <f t="shared" si="1"/>
        <v>10.857598420712957</v>
      </c>
      <c r="Q40" s="11">
        <v>1251</v>
      </c>
      <c r="R40" s="9">
        <f>Q40/($M40+$C40)*1000</f>
        <v>15.830834060969593</v>
      </c>
      <c r="S40" s="11">
        <v>326</v>
      </c>
      <c r="T40" s="9">
        <f t="shared" si="2"/>
        <v>4.224056389857082</v>
      </c>
      <c r="U40" s="11">
        <v>263</v>
      </c>
      <c r="V40" s="9">
        <f t="shared" si="2"/>
        <v>3.407751013903106</v>
      </c>
      <c r="W40" s="11">
        <v>63</v>
      </c>
      <c r="X40" s="10">
        <f t="shared" si="3"/>
        <v>0.8190966534051017</v>
      </c>
      <c r="Y40" s="8">
        <v>51994</v>
      </c>
      <c r="Z40" s="9">
        <f>Y40/$B40</f>
        <v>6.017127647263048</v>
      </c>
      <c r="AA40" s="8">
        <v>20328</v>
      </c>
      <c r="AB40" s="51">
        <f>AA40/$B40</f>
        <v>2.3525054970489525</v>
      </c>
      <c r="AC40" s="12">
        <v>1.24</v>
      </c>
      <c r="AD40" s="13" t="s">
        <v>37</v>
      </c>
      <c r="AE40" s="14"/>
      <c r="AF40" s="14"/>
    </row>
    <row r="41" spans="1:32" ht="15.75" customHeight="1">
      <c r="A41" s="7" t="s">
        <v>38</v>
      </c>
      <c r="B41" s="11">
        <v>5505</v>
      </c>
      <c r="C41" s="8">
        <v>48685</v>
      </c>
      <c r="D41" s="9">
        <f t="shared" si="9"/>
        <v>8.84377838328792</v>
      </c>
      <c r="E41" s="8">
        <v>47877</v>
      </c>
      <c r="F41" s="9">
        <f t="shared" si="9"/>
        <v>8.69700272479564</v>
      </c>
      <c r="G41" s="8">
        <v>105</v>
      </c>
      <c r="H41" s="9">
        <f t="shared" si="0"/>
        <v>2.156721782890007</v>
      </c>
      <c r="I41" s="21">
        <v>54</v>
      </c>
      <c r="J41" s="9">
        <f t="shared" si="0"/>
        <v>1.1091712026291465</v>
      </c>
      <c r="K41" s="8">
        <f>C41-E41</f>
        <v>808</v>
      </c>
      <c r="L41" s="9">
        <f>K41/$B41</f>
        <v>0.14677565849227975</v>
      </c>
      <c r="M41" s="8">
        <v>1286</v>
      </c>
      <c r="N41" s="9">
        <f t="shared" si="1"/>
        <v>25.734926257229194</v>
      </c>
      <c r="O41" s="11">
        <v>571</v>
      </c>
      <c r="P41" s="9">
        <f t="shared" si="1"/>
        <v>11.426627443917472</v>
      </c>
      <c r="Q41" s="11">
        <v>715</v>
      </c>
      <c r="R41" s="9">
        <f>Q41/($M41+$C41)*1000</f>
        <v>14.30829881331172</v>
      </c>
      <c r="S41" s="11">
        <v>222</v>
      </c>
      <c r="T41" s="9">
        <f t="shared" si="2"/>
        <v>4.54275716712026</v>
      </c>
      <c r="U41" s="11">
        <v>184</v>
      </c>
      <c r="V41" s="9">
        <f t="shared" si="2"/>
        <v>3.7651681024780537</v>
      </c>
      <c r="W41" s="11">
        <v>38</v>
      </c>
      <c r="X41" s="10">
        <f t="shared" si="3"/>
        <v>0.7805278833316216</v>
      </c>
      <c r="Y41" s="8">
        <v>30433</v>
      </c>
      <c r="Z41" s="9">
        <f>Y41/$B41</f>
        <v>5.528247048138057</v>
      </c>
      <c r="AA41" s="8">
        <v>10821</v>
      </c>
      <c r="AB41" s="51">
        <f>AA41/$B41</f>
        <v>1.9656675749318802</v>
      </c>
      <c r="AC41" s="12">
        <v>1.3</v>
      </c>
      <c r="AD41" s="13" t="s">
        <v>38</v>
      </c>
      <c r="AE41" s="14"/>
      <c r="AF41" s="14"/>
    </row>
    <row r="42" spans="1:32" ht="15.75" customHeight="1">
      <c r="A42" s="7" t="s">
        <v>39</v>
      </c>
      <c r="B42" s="11">
        <v>1401</v>
      </c>
      <c r="C42" s="8">
        <v>11261</v>
      </c>
      <c r="D42" s="9">
        <f t="shared" si="9"/>
        <v>8.037830121341898</v>
      </c>
      <c r="E42" s="8">
        <v>11902</v>
      </c>
      <c r="F42" s="9">
        <f t="shared" si="9"/>
        <v>8.49536045681656</v>
      </c>
      <c r="G42" s="8">
        <v>23</v>
      </c>
      <c r="H42" s="9">
        <f t="shared" si="0"/>
        <v>2.042447384779327</v>
      </c>
      <c r="I42" s="21">
        <v>11</v>
      </c>
      <c r="J42" s="9">
        <f t="shared" si="0"/>
        <v>0.9768226622857651</v>
      </c>
      <c r="K42" s="8">
        <f>C42-E42</f>
        <v>-641</v>
      </c>
      <c r="L42" s="9">
        <f>K42/$B42</f>
        <v>-0.45753033547466093</v>
      </c>
      <c r="M42" s="8">
        <v>281</v>
      </c>
      <c r="N42" s="9">
        <f t="shared" si="1"/>
        <v>24.34586726737134</v>
      </c>
      <c r="O42" s="11">
        <v>128</v>
      </c>
      <c r="P42" s="9">
        <f t="shared" si="1"/>
        <v>11.089932420724312</v>
      </c>
      <c r="Q42" s="11">
        <v>153</v>
      </c>
      <c r="R42" s="9">
        <f>Q42/($M42+$C42)*1000</f>
        <v>13.25593484664703</v>
      </c>
      <c r="S42" s="11">
        <v>48</v>
      </c>
      <c r="T42" s="9">
        <f t="shared" si="2"/>
        <v>4.247411733474914</v>
      </c>
      <c r="U42" s="11">
        <v>40</v>
      </c>
      <c r="V42" s="9">
        <f t="shared" si="2"/>
        <v>3.5395097778957614</v>
      </c>
      <c r="W42" s="11">
        <v>8</v>
      </c>
      <c r="X42" s="10">
        <f t="shared" si="3"/>
        <v>0.7104164816623746</v>
      </c>
      <c r="Y42" s="8">
        <v>6906</v>
      </c>
      <c r="Z42" s="9">
        <f>Y42/$B42</f>
        <v>4.929336188436831</v>
      </c>
      <c r="AA42" s="8">
        <v>2580</v>
      </c>
      <c r="AB42" s="51">
        <f>AA42/$B42</f>
        <v>1.8415417558886509</v>
      </c>
      <c r="AC42" s="12">
        <v>1.22</v>
      </c>
      <c r="AD42" s="13" t="s">
        <v>39</v>
      </c>
      <c r="AE42" s="14"/>
      <c r="AF42" s="14"/>
    </row>
    <row r="43" spans="1:32" ht="15.75" customHeight="1">
      <c r="A43" s="7" t="s">
        <v>40</v>
      </c>
      <c r="B43" s="11">
        <v>1015</v>
      </c>
      <c r="C43" s="8">
        <v>7689</v>
      </c>
      <c r="D43" s="9">
        <f t="shared" si="9"/>
        <v>7.575369458128079</v>
      </c>
      <c r="E43" s="8">
        <v>11256</v>
      </c>
      <c r="F43" s="9">
        <f t="shared" si="9"/>
        <v>11.089655172413794</v>
      </c>
      <c r="G43" s="8">
        <v>27</v>
      </c>
      <c r="H43" s="9">
        <f t="shared" si="0"/>
        <v>3.5115099492781896</v>
      </c>
      <c r="I43" s="21">
        <v>18</v>
      </c>
      <c r="J43" s="9">
        <f t="shared" si="0"/>
        <v>2.3410066328521264</v>
      </c>
      <c r="K43" s="8">
        <f>C43-E43</f>
        <v>-3567</v>
      </c>
      <c r="L43" s="9">
        <f>K43/$B43</f>
        <v>-3.5142857142857142</v>
      </c>
      <c r="M43" s="8">
        <v>243</v>
      </c>
      <c r="N43" s="9">
        <f t="shared" si="1"/>
        <v>30.635400907715585</v>
      </c>
      <c r="O43" s="11">
        <v>91</v>
      </c>
      <c r="P43" s="9">
        <f t="shared" si="1"/>
        <v>11.472516389309128</v>
      </c>
      <c r="Q43" s="11">
        <v>152</v>
      </c>
      <c r="R43" s="9">
        <f>Q43/($M43+$C43)*1000</f>
        <v>19.162884518406454</v>
      </c>
      <c r="S43" s="11">
        <v>41</v>
      </c>
      <c r="T43" s="9">
        <f t="shared" si="2"/>
        <v>5.315011667098782</v>
      </c>
      <c r="U43" s="11">
        <v>25</v>
      </c>
      <c r="V43" s="9">
        <f t="shared" si="2"/>
        <v>3.2408607726212084</v>
      </c>
      <c r="W43" s="11">
        <v>16</v>
      </c>
      <c r="X43" s="10">
        <f t="shared" si="3"/>
        <v>2.080894784757446</v>
      </c>
      <c r="Y43" s="8">
        <v>4961</v>
      </c>
      <c r="Z43" s="9">
        <f>Y43/$B43</f>
        <v>4.8876847290640395</v>
      </c>
      <c r="AA43" s="8">
        <v>2229</v>
      </c>
      <c r="AB43" s="51">
        <f>AA43/$B43</f>
        <v>2.1960591133004925</v>
      </c>
      <c r="AC43" s="12">
        <v>1.34</v>
      </c>
      <c r="AD43" s="13" t="s">
        <v>40</v>
      </c>
      <c r="AE43" s="14"/>
      <c r="AF43" s="14"/>
    </row>
    <row r="44" spans="1:32" ht="15.75" customHeight="1">
      <c r="A44" s="7"/>
      <c r="B44" s="11"/>
      <c r="C44" s="8"/>
      <c r="D44" s="9"/>
      <c r="E44" s="8"/>
      <c r="F44" s="9"/>
      <c r="G44" s="8"/>
      <c r="H44" s="9"/>
      <c r="I44" s="8"/>
      <c r="J44" s="9"/>
      <c r="K44" s="11"/>
      <c r="L44" s="9"/>
      <c r="M44" s="8"/>
      <c r="N44" s="9"/>
      <c r="O44" s="11"/>
      <c r="P44" s="9"/>
      <c r="Q44" s="11"/>
      <c r="R44" s="9"/>
      <c r="S44" s="11"/>
      <c r="T44" s="9"/>
      <c r="U44" s="11"/>
      <c r="V44" s="9"/>
      <c r="W44" s="11"/>
      <c r="X44" s="10"/>
      <c r="Y44" s="8"/>
      <c r="Z44" s="9"/>
      <c r="AA44" s="8"/>
      <c r="AB44" s="51"/>
      <c r="AC44" s="12"/>
      <c r="AD44" s="13"/>
      <c r="AE44" s="14"/>
      <c r="AF44" s="14"/>
    </row>
    <row r="45" spans="1:32" ht="15.75" customHeight="1">
      <c r="A45" s="7" t="s">
        <v>41</v>
      </c>
      <c r="B45" s="11">
        <v>596</v>
      </c>
      <c r="C45" s="8">
        <v>5015</v>
      </c>
      <c r="D45" s="9">
        <f aca="true" t="shared" si="10" ref="D45:F49">C45/$B45</f>
        <v>8.414429530201343</v>
      </c>
      <c r="E45" s="8">
        <v>6601</v>
      </c>
      <c r="F45" s="9">
        <f t="shared" si="10"/>
        <v>11.075503355704697</v>
      </c>
      <c r="G45" s="8">
        <v>15</v>
      </c>
      <c r="H45" s="9">
        <f t="shared" si="0"/>
        <v>2.991026919242273</v>
      </c>
      <c r="I45" s="21">
        <v>10</v>
      </c>
      <c r="J45" s="9">
        <f t="shared" si="0"/>
        <v>1.9940179461615153</v>
      </c>
      <c r="K45" s="8">
        <f>C45-E45</f>
        <v>-1586</v>
      </c>
      <c r="L45" s="9">
        <f>K45/$B45</f>
        <v>-2.661073825503356</v>
      </c>
      <c r="M45" s="8">
        <v>146</v>
      </c>
      <c r="N45" s="9">
        <f t="shared" si="1"/>
        <v>28.28909126138345</v>
      </c>
      <c r="O45" s="11">
        <v>60</v>
      </c>
      <c r="P45" s="9">
        <f t="shared" si="1"/>
        <v>11.625653943034296</v>
      </c>
      <c r="Q45" s="11">
        <v>86</v>
      </c>
      <c r="R45" s="9">
        <f>Q45/($M45+$C45)*1000</f>
        <v>16.663437318349157</v>
      </c>
      <c r="S45" s="11">
        <v>20</v>
      </c>
      <c r="T45" s="9">
        <f t="shared" si="2"/>
        <v>3.976933784052496</v>
      </c>
      <c r="U45" s="11">
        <v>14</v>
      </c>
      <c r="V45" s="9">
        <f t="shared" si="2"/>
        <v>2.7838536488367467</v>
      </c>
      <c r="W45" s="11">
        <v>6</v>
      </c>
      <c r="X45" s="10">
        <f t="shared" si="3"/>
        <v>1.1964107676969093</v>
      </c>
      <c r="Y45" s="8">
        <v>2879</v>
      </c>
      <c r="Z45" s="9">
        <f>Y45/$B45</f>
        <v>4.830536912751678</v>
      </c>
      <c r="AA45" s="8">
        <v>1172</v>
      </c>
      <c r="AB45" s="51">
        <f>AA45/$B45</f>
        <v>1.9664429530201342</v>
      </c>
      <c r="AC45" s="12">
        <v>1.47</v>
      </c>
      <c r="AD45" s="13" t="s">
        <v>41</v>
      </c>
      <c r="AE45" s="14"/>
      <c r="AF45" s="14"/>
    </row>
    <row r="46" spans="1:32" ht="15.75" customHeight="1">
      <c r="A46" s="7" t="s">
        <v>42</v>
      </c>
      <c r="B46" s="11">
        <v>726</v>
      </c>
      <c r="C46" s="8">
        <v>5914</v>
      </c>
      <c r="D46" s="9">
        <f t="shared" si="10"/>
        <v>8.146005509641872</v>
      </c>
      <c r="E46" s="8">
        <v>8660</v>
      </c>
      <c r="F46" s="9">
        <f t="shared" si="10"/>
        <v>11.928374655647383</v>
      </c>
      <c r="G46" s="8">
        <v>13</v>
      </c>
      <c r="H46" s="9">
        <f t="shared" si="0"/>
        <v>2.198173824822455</v>
      </c>
      <c r="I46" s="21">
        <v>6</v>
      </c>
      <c r="J46" s="9">
        <f t="shared" si="0"/>
        <v>1.0145417653026716</v>
      </c>
      <c r="K46" s="8">
        <f>C46-E46</f>
        <v>-2746</v>
      </c>
      <c r="L46" s="9">
        <f>K46/$B46</f>
        <v>-3.7823691460055096</v>
      </c>
      <c r="M46" s="8">
        <v>155</v>
      </c>
      <c r="N46" s="9">
        <f t="shared" si="1"/>
        <v>25.539627615752185</v>
      </c>
      <c r="O46" s="11">
        <v>67</v>
      </c>
      <c r="P46" s="9">
        <f t="shared" si="1"/>
        <v>11.039710001647718</v>
      </c>
      <c r="Q46" s="11">
        <v>88</v>
      </c>
      <c r="R46" s="9">
        <f>Q46/($M46+$C46)*1000</f>
        <v>14.499917614104465</v>
      </c>
      <c r="S46" s="11">
        <v>31</v>
      </c>
      <c r="T46" s="9">
        <f t="shared" si="2"/>
        <v>5.217976771587275</v>
      </c>
      <c r="U46" s="11">
        <v>27</v>
      </c>
      <c r="V46" s="9">
        <f t="shared" si="2"/>
        <v>4.544689446221175</v>
      </c>
      <c r="W46" s="11">
        <v>4</v>
      </c>
      <c r="X46" s="10">
        <f t="shared" si="3"/>
        <v>0.6763611768684478</v>
      </c>
      <c r="Y46" s="8">
        <v>3203</v>
      </c>
      <c r="Z46" s="9">
        <f>Y46/$B46</f>
        <v>4.411845730027548</v>
      </c>
      <c r="AA46" s="8">
        <v>1119</v>
      </c>
      <c r="AB46" s="51">
        <f>AA46/$B46</f>
        <v>1.5413223140495869</v>
      </c>
      <c r="AC46" s="12">
        <v>1.53</v>
      </c>
      <c r="AD46" s="13" t="s">
        <v>42</v>
      </c>
      <c r="AE46" s="14"/>
      <c r="AF46" s="14"/>
    </row>
    <row r="47" spans="1:32" ht="15.75" customHeight="1">
      <c r="A47" s="7" t="s">
        <v>43</v>
      </c>
      <c r="B47" s="11">
        <v>1935</v>
      </c>
      <c r="C47" s="8">
        <v>17099</v>
      </c>
      <c r="D47" s="9">
        <f t="shared" si="10"/>
        <v>8.836692506459949</v>
      </c>
      <c r="E47" s="8">
        <v>18325</v>
      </c>
      <c r="F47" s="9">
        <f t="shared" si="10"/>
        <v>9.470284237726098</v>
      </c>
      <c r="G47" s="8">
        <v>37</v>
      </c>
      <c r="H47" s="9">
        <f t="shared" si="0"/>
        <v>2.163869232118837</v>
      </c>
      <c r="I47" s="21">
        <v>13</v>
      </c>
      <c r="J47" s="9">
        <f t="shared" si="0"/>
        <v>0.7602783788525646</v>
      </c>
      <c r="K47" s="8">
        <f>C47-E47</f>
        <v>-1226</v>
      </c>
      <c r="L47" s="9">
        <f>K47/$B47</f>
        <v>-0.6335917312661499</v>
      </c>
      <c r="M47" s="8">
        <v>434</v>
      </c>
      <c r="N47" s="9">
        <f t="shared" si="1"/>
        <v>24.753322306507727</v>
      </c>
      <c r="O47" s="11">
        <v>155</v>
      </c>
      <c r="P47" s="9">
        <f t="shared" si="1"/>
        <v>8.840472252324188</v>
      </c>
      <c r="Q47" s="11">
        <v>279</v>
      </c>
      <c r="R47" s="9">
        <f>Q47/($M47+$C47)*1000</f>
        <v>15.912850054183538</v>
      </c>
      <c r="S47" s="11">
        <v>56</v>
      </c>
      <c r="T47" s="9">
        <f t="shared" si="2"/>
        <v>3.2664489034064395</v>
      </c>
      <c r="U47" s="11">
        <v>45</v>
      </c>
      <c r="V47" s="9">
        <f t="shared" si="2"/>
        <v>2.624825011665889</v>
      </c>
      <c r="W47" s="11">
        <v>11</v>
      </c>
      <c r="X47" s="10">
        <f t="shared" si="3"/>
        <v>0.6433124744137084</v>
      </c>
      <c r="Y47" s="8">
        <v>10130</v>
      </c>
      <c r="Z47" s="9">
        <f>Y47/$B47</f>
        <v>5.235142118863049</v>
      </c>
      <c r="AA47" s="8">
        <v>3657</v>
      </c>
      <c r="AB47" s="51">
        <f>AA47/$B47</f>
        <v>1.889922480620155</v>
      </c>
      <c r="AC47" s="12">
        <v>1.41</v>
      </c>
      <c r="AD47" s="13" t="s">
        <v>43</v>
      </c>
      <c r="AE47" s="14"/>
      <c r="AF47" s="14"/>
    </row>
    <row r="48" spans="1:32" ht="15.75" customHeight="1">
      <c r="A48" s="7" t="s">
        <v>44</v>
      </c>
      <c r="B48" s="11">
        <v>2842</v>
      </c>
      <c r="C48" s="8">
        <v>25887</v>
      </c>
      <c r="D48" s="9">
        <f t="shared" si="10"/>
        <v>9.108726249120338</v>
      </c>
      <c r="E48" s="8">
        <v>26070</v>
      </c>
      <c r="F48" s="9">
        <f t="shared" si="10"/>
        <v>9.173117522871218</v>
      </c>
      <c r="G48" s="8">
        <v>48</v>
      </c>
      <c r="H48" s="9">
        <f t="shared" si="0"/>
        <v>1.8542125391122957</v>
      </c>
      <c r="I48" s="21">
        <v>18</v>
      </c>
      <c r="J48" s="9">
        <f t="shared" si="0"/>
        <v>0.6953297021671109</v>
      </c>
      <c r="K48" s="8">
        <f>C48-E48</f>
        <v>-183</v>
      </c>
      <c r="L48" s="9">
        <f>K48/$B48</f>
        <v>-0.06439127375087966</v>
      </c>
      <c r="M48" s="8">
        <v>602</v>
      </c>
      <c r="N48" s="9">
        <f t="shared" si="1"/>
        <v>22.726414738193213</v>
      </c>
      <c r="O48" s="11">
        <v>282</v>
      </c>
      <c r="P48" s="9">
        <f t="shared" si="1"/>
        <v>10.64592849862207</v>
      </c>
      <c r="Q48" s="11">
        <v>320</v>
      </c>
      <c r="R48" s="9">
        <f>Q48/($M48+$C48)*1000</f>
        <v>12.080486239571142</v>
      </c>
      <c r="S48" s="11">
        <v>87</v>
      </c>
      <c r="T48" s="9">
        <f t="shared" si="2"/>
        <v>3.3506643558636626</v>
      </c>
      <c r="U48" s="11">
        <v>78</v>
      </c>
      <c r="V48" s="9">
        <f t="shared" si="2"/>
        <v>3.0040439052570767</v>
      </c>
      <c r="W48" s="11">
        <v>9</v>
      </c>
      <c r="X48" s="10">
        <f t="shared" si="3"/>
        <v>0.34766485108355544</v>
      </c>
      <c r="Y48" s="8">
        <v>16135</v>
      </c>
      <c r="Z48" s="9">
        <f>Y48/$B48</f>
        <v>5.677339901477833</v>
      </c>
      <c r="AA48" s="8">
        <v>5514</v>
      </c>
      <c r="AB48" s="51">
        <f>AA48/$B48</f>
        <v>1.94018296973962</v>
      </c>
      <c r="AC48" s="12">
        <v>1.43</v>
      </c>
      <c r="AD48" s="13" t="s">
        <v>44</v>
      </c>
      <c r="AE48" s="14"/>
      <c r="AF48" s="14"/>
    </row>
    <row r="49" spans="1:32" ht="15.75" customHeight="1">
      <c r="A49" s="7" t="s">
        <v>45</v>
      </c>
      <c r="B49" s="11">
        <v>1462</v>
      </c>
      <c r="C49" s="8">
        <v>11714</v>
      </c>
      <c r="D49" s="9">
        <f t="shared" si="10"/>
        <v>8.012311901504788</v>
      </c>
      <c r="E49" s="8">
        <v>16736</v>
      </c>
      <c r="F49" s="9">
        <f t="shared" si="10"/>
        <v>11.44733242134063</v>
      </c>
      <c r="G49" s="8">
        <v>22</v>
      </c>
      <c r="H49" s="9">
        <f t="shared" si="0"/>
        <v>1.87809458767287</v>
      </c>
      <c r="I49" s="21">
        <v>9</v>
      </c>
      <c r="J49" s="9">
        <f t="shared" si="0"/>
        <v>0.7683114222298105</v>
      </c>
      <c r="K49" s="8">
        <f>C49-E49</f>
        <v>-5022</v>
      </c>
      <c r="L49" s="9">
        <f>K49/$B49</f>
        <v>-3.4350205198358412</v>
      </c>
      <c r="M49" s="8">
        <v>319</v>
      </c>
      <c r="N49" s="9">
        <f t="shared" si="1"/>
        <v>26.510429651790908</v>
      </c>
      <c r="O49" s="11">
        <v>158</v>
      </c>
      <c r="P49" s="9">
        <f t="shared" si="1"/>
        <v>13.130557633175435</v>
      </c>
      <c r="Q49" s="11">
        <v>161</v>
      </c>
      <c r="R49" s="9">
        <f>Q49/($M49+$C49)*1000</f>
        <v>13.379872018615474</v>
      </c>
      <c r="S49" s="11">
        <v>44</v>
      </c>
      <c r="T49" s="9">
        <f t="shared" si="2"/>
        <v>3.74468085106383</v>
      </c>
      <c r="U49" s="11">
        <v>36</v>
      </c>
      <c r="V49" s="9">
        <f t="shared" si="2"/>
        <v>3.0638297872340425</v>
      </c>
      <c r="W49" s="11">
        <v>8</v>
      </c>
      <c r="X49" s="10">
        <f t="shared" si="3"/>
        <v>0.6829434864264983</v>
      </c>
      <c r="Y49" s="8">
        <v>7269</v>
      </c>
      <c r="Z49" s="9">
        <f>Y49/$B49</f>
        <v>4.971956224350206</v>
      </c>
      <c r="AA49" s="8">
        <v>2683</v>
      </c>
      <c r="AB49" s="51">
        <f>AA49/$B49</f>
        <v>1.83515731874145</v>
      </c>
      <c r="AC49" s="12">
        <v>1.42</v>
      </c>
      <c r="AD49" s="13" t="s">
        <v>45</v>
      </c>
      <c r="AE49" s="14"/>
      <c r="AF49" s="14"/>
    </row>
    <row r="50" spans="1:32" ht="15.75" customHeight="1">
      <c r="A50" s="7"/>
      <c r="B50" s="11"/>
      <c r="C50" s="8"/>
      <c r="D50" s="9"/>
      <c r="E50" s="8"/>
      <c r="F50" s="9"/>
      <c r="G50" s="8"/>
      <c r="H50" s="9"/>
      <c r="I50" s="8"/>
      <c r="J50" s="9"/>
      <c r="K50" s="11"/>
      <c r="L50" s="9"/>
      <c r="M50" s="8"/>
      <c r="N50" s="9"/>
      <c r="O50" s="11"/>
      <c r="P50" s="9"/>
      <c r="Q50" s="11"/>
      <c r="R50" s="9"/>
      <c r="S50" s="11"/>
      <c r="T50" s="9"/>
      <c r="U50" s="11"/>
      <c r="V50" s="9"/>
      <c r="W50" s="11"/>
      <c r="X50" s="10"/>
      <c r="Y50" s="8"/>
      <c r="Z50" s="9"/>
      <c r="AA50" s="8"/>
      <c r="AB50" s="51"/>
      <c r="AC50" s="12"/>
      <c r="AD50" s="13"/>
      <c r="AE50" s="14"/>
      <c r="AF50" s="14"/>
    </row>
    <row r="51" spans="1:32" ht="15.75" customHeight="1">
      <c r="A51" s="7" t="s">
        <v>46</v>
      </c>
      <c r="B51" s="11">
        <v>796</v>
      </c>
      <c r="C51" s="8">
        <v>6011</v>
      </c>
      <c r="D51" s="9">
        <f aca="true" t="shared" si="11" ref="D51:F55">C51/$B51</f>
        <v>7.551507537688442</v>
      </c>
      <c r="E51" s="8">
        <v>8484</v>
      </c>
      <c r="F51" s="9">
        <f t="shared" si="11"/>
        <v>10.658291457286433</v>
      </c>
      <c r="G51" s="8">
        <v>21</v>
      </c>
      <c r="H51" s="9">
        <f t="shared" si="0"/>
        <v>3.49359507569456</v>
      </c>
      <c r="I51" s="21">
        <v>11</v>
      </c>
      <c r="J51" s="9">
        <f t="shared" si="0"/>
        <v>1.8299783729828647</v>
      </c>
      <c r="K51" s="8">
        <f>C51-E51</f>
        <v>-2473</v>
      </c>
      <c r="L51" s="9">
        <f>K51/$B51</f>
        <v>-3.10678391959799</v>
      </c>
      <c r="M51" s="8">
        <v>146</v>
      </c>
      <c r="N51" s="9">
        <f t="shared" si="1"/>
        <v>23.712847165827515</v>
      </c>
      <c r="O51" s="11">
        <v>60</v>
      </c>
      <c r="P51" s="9">
        <f t="shared" si="1"/>
        <v>9.74500568458665</v>
      </c>
      <c r="Q51" s="11">
        <v>86</v>
      </c>
      <c r="R51" s="9">
        <f>Q51/($M51+$C51)*1000</f>
        <v>13.967841481240864</v>
      </c>
      <c r="S51" s="11">
        <v>24</v>
      </c>
      <c r="T51" s="9">
        <f t="shared" si="2"/>
        <v>3.980759661635429</v>
      </c>
      <c r="U51" s="11">
        <v>18</v>
      </c>
      <c r="V51" s="9">
        <f t="shared" si="2"/>
        <v>2.9855697462265716</v>
      </c>
      <c r="W51" s="11">
        <v>6</v>
      </c>
      <c r="X51" s="10">
        <f t="shared" si="3"/>
        <v>0.9981700216270171</v>
      </c>
      <c r="Y51" s="8">
        <v>3751</v>
      </c>
      <c r="Z51" s="9">
        <f>Y51/$B51</f>
        <v>4.7123115577889445</v>
      </c>
      <c r="AA51" s="8">
        <v>1530</v>
      </c>
      <c r="AB51" s="51">
        <f>AA51/$B51</f>
        <v>1.9221105527638191</v>
      </c>
      <c r="AC51" s="12">
        <v>1.3</v>
      </c>
      <c r="AD51" s="13" t="s">
        <v>46</v>
      </c>
      <c r="AE51" s="14"/>
      <c r="AF51" s="14"/>
    </row>
    <row r="52" spans="1:32" ht="15.75" customHeight="1">
      <c r="A52" s="7" t="s">
        <v>47</v>
      </c>
      <c r="B52" s="11">
        <v>999</v>
      </c>
      <c r="C52" s="8">
        <v>8701</v>
      </c>
      <c r="D52" s="9">
        <f t="shared" si="11"/>
        <v>8.70970970970971</v>
      </c>
      <c r="E52" s="8">
        <v>10428</v>
      </c>
      <c r="F52" s="9">
        <f t="shared" si="11"/>
        <v>10.438438438438439</v>
      </c>
      <c r="G52" s="8">
        <v>13</v>
      </c>
      <c r="H52" s="9">
        <f t="shared" si="0"/>
        <v>1.4940811400988392</v>
      </c>
      <c r="I52" s="21">
        <v>5</v>
      </c>
      <c r="J52" s="9">
        <f t="shared" si="0"/>
        <v>0.5746465923457074</v>
      </c>
      <c r="K52" s="8">
        <f>C52-E52</f>
        <v>-1727</v>
      </c>
      <c r="L52" s="9">
        <f>K52/$B52</f>
        <v>-1.7287287287287287</v>
      </c>
      <c r="M52" s="8">
        <v>212</v>
      </c>
      <c r="N52" s="9">
        <f t="shared" si="1"/>
        <v>23.785481880399416</v>
      </c>
      <c r="O52" s="11">
        <v>104</v>
      </c>
      <c r="P52" s="9">
        <f t="shared" si="1"/>
        <v>11.668349601705374</v>
      </c>
      <c r="Q52" s="11">
        <v>108</v>
      </c>
      <c r="R52" s="9">
        <f>Q52/($M52+$C52)*1000</f>
        <v>12.117132278694044</v>
      </c>
      <c r="S52" s="11">
        <v>37</v>
      </c>
      <c r="T52" s="9">
        <f t="shared" si="2"/>
        <v>4.236317838332951</v>
      </c>
      <c r="U52" s="11">
        <v>33</v>
      </c>
      <c r="V52" s="9">
        <f t="shared" si="2"/>
        <v>3.778337531486146</v>
      </c>
      <c r="W52" s="11">
        <v>4</v>
      </c>
      <c r="X52" s="10">
        <f t="shared" si="3"/>
        <v>0.4597172738765659</v>
      </c>
      <c r="Y52" s="8">
        <v>5253</v>
      </c>
      <c r="Z52" s="9">
        <f>Y52/$B52</f>
        <v>5.258258258258258</v>
      </c>
      <c r="AA52" s="8">
        <v>1987</v>
      </c>
      <c r="AB52" s="51">
        <f>AA52/$B52</f>
        <v>1.988988988988989</v>
      </c>
      <c r="AC52" s="12">
        <v>1.48</v>
      </c>
      <c r="AD52" s="13" t="s">
        <v>47</v>
      </c>
      <c r="AE52" s="14"/>
      <c r="AF52" s="14"/>
    </row>
    <row r="53" spans="1:32" ht="15.75" customHeight="1">
      <c r="A53" s="7" t="s">
        <v>48</v>
      </c>
      <c r="B53" s="11">
        <v>1445</v>
      </c>
      <c r="C53" s="8">
        <v>11753</v>
      </c>
      <c r="D53" s="9">
        <f t="shared" si="11"/>
        <v>8.13356401384083</v>
      </c>
      <c r="E53" s="8">
        <v>15427</v>
      </c>
      <c r="F53" s="9">
        <f t="shared" si="11"/>
        <v>10.676124567474048</v>
      </c>
      <c r="G53" s="8">
        <v>25</v>
      </c>
      <c r="H53" s="9">
        <f t="shared" si="0"/>
        <v>2.127116480898494</v>
      </c>
      <c r="I53" s="21">
        <v>13</v>
      </c>
      <c r="J53" s="9">
        <f t="shared" si="0"/>
        <v>1.1061005700672168</v>
      </c>
      <c r="K53" s="8">
        <f>C53-E53</f>
        <v>-3674</v>
      </c>
      <c r="L53" s="9">
        <f>K53/$B53</f>
        <v>-2.542560553633218</v>
      </c>
      <c r="M53" s="8">
        <v>384</v>
      </c>
      <c r="N53" s="9">
        <f t="shared" si="1"/>
        <v>31.638790475405784</v>
      </c>
      <c r="O53" s="11">
        <v>144</v>
      </c>
      <c r="P53" s="9">
        <f t="shared" si="1"/>
        <v>11.864546428277169</v>
      </c>
      <c r="Q53" s="11">
        <v>240</v>
      </c>
      <c r="R53" s="9">
        <f>Q53/($M53+$C53)*1000</f>
        <v>19.77424404712861</v>
      </c>
      <c r="S53" s="11">
        <v>62</v>
      </c>
      <c r="T53" s="9">
        <f t="shared" si="2"/>
        <v>5.251566999830594</v>
      </c>
      <c r="U53" s="11">
        <v>53</v>
      </c>
      <c r="V53" s="9">
        <f t="shared" si="2"/>
        <v>4.489242757919702</v>
      </c>
      <c r="W53" s="11">
        <v>9</v>
      </c>
      <c r="X53" s="10">
        <f t="shared" si="3"/>
        <v>0.7657619331234579</v>
      </c>
      <c r="Y53" s="8">
        <v>7302</v>
      </c>
      <c r="Z53" s="9">
        <f>Y53/$B53</f>
        <v>5.053287197231834</v>
      </c>
      <c r="AA53" s="8">
        <v>2898</v>
      </c>
      <c r="AB53" s="51">
        <f>AA53/$B53</f>
        <v>2.005536332179931</v>
      </c>
      <c r="AC53" s="12">
        <v>1.4</v>
      </c>
      <c r="AD53" s="13" t="s">
        <v>48</v>
      </c>
      <c r="AE53" s="14"/>
      <c r="AF53" s="14"/>
    </row>
    <row r="54" spans="1:32" ht="15.75" customHeight="1">
      <c r="A54" s="7" t="s">
        <v>49</v>
      </c>
      <c r="B54" s="11">
        <v>779</v>
      </c>
      <c r="C54" s="8">
        <v>5717</v>
      </c>
      <c r="D54" s="9">
        <f t="shared" si="11"/>
        <v>7.338896020539153</v>
      </c>
      <c r="E54" s="8">
        <v>9071</v>
      </c>
      <c r="F54" s="9">
        <f t="shared" si="11"/>
        <v>11.64441591784339</v>
      </c>
      <c r="G54" s="8">
        <v>25</v>
      </c>
      <c r="H54" s="9">
        <f t="shared" si="0"/>
        <v>4.372922861640721</v>
      </c>
      <c r="I54" s="21">
        <v>17</v>
      </c>
      <c r="J54" s="9">
        <f t="shared" si="0"/>
        <v>2.97358754591569</v>
      </c>
      <c r="K54" s="8">
        <f>C54-E54</f>
        <v>-3354</v>
      </c>
      <c r="L54" s="9">
        <f>K54/$B54</f>
        <v>-4.305519897304237</v>
      </c>
      <c r="M54" s="8">
        <v>220</v>
      </c>
      <c r="N54" s="9">
        <f t="shared" si="1"/>
        <v>37.05575206333165</v>
      </c>
      <c r="O54" s="11">
        <v>88</v>
      </c>
      <c r="P54" s="9">
        <f t="shared" si="1"/>
        <v>14.82230082533266</v>
      </c>
      <c r="Q54" s="11">
        <v>132</v>
      </c>
      <c r="R54" s="9">
        <f>Q54/($M54+$C54)*1000</f>
        <v>22.233451237998988</v>
      </c>
      <c r="S54" s="11">
        <v>40</v>
      </c>
      <c r="T54" s="9">
        <f t="shared" si="2"/>
        <v>6.968641114982578</v>
      </c>
      <c r="U54" s="11">
        <v>23</v>
      </c>
      <c r="V54" s="9">
        <f t="shared" si="2"/>
        <v>4.006968641114983</v>
      </c>
      <c r="W54" s="11">
        <v>17</v>
      </c>
      <c r="X54" s="10">
        <f t="shared" si="3"/>
        <v>2.97358754591569</v>
      </c>
      <c r="Y54" s="8">
        <v>3549</v>
      </c>
      <c r="Z54" s="9">
        <f>Y54/$B54</f>
        <v>4.55584082156611</v>
      </c>
      <c r="AA54" s="8">
        <v>1663</v>
      </c>
      <c r="AB54" s="51">
        <f>AA54/$B54</f>
        <v>2.1347881899871632</v>
      </c>
      <c r="AC54" s="12">
        <v>1.31</v>
      </c>
      <c r="AD54" s="13" t="s">
        <v>49</v>
      </c>
      <c r="AE54" s="14"/>
      <c r="AF54" s="14"/>
    </row>
    <row r="55" spans="1:32" ht="15.75" customHeight="1">
      <c r="A55" s="7" t="s">
        <v>50</v>
      </c>
      <c r="B55" s="11">
        <v>5016</v>
      </c>
      <c r="C55" s="8">
        <v>46393</v>
      </c>
      <c r="D55" s="9">
        <f t="shared" si="11"/>
        <v>9.249003189792663</v>
      </c>
      <c r="E55" s="8">
        <v>43919</v>
      </c>
      <c r="F55" s="9">
        <f t="shared" si="11"/>
        <v>8.755781499202552</v>
      </c>
      <c r="G55" s="8">
        <v>110</v>
      </c>
      <c r="H55" s="9">
        <f t="shared" si="0"/>
        <v>2.3710473562821974</v>
      </c>
      <c r="I55" s="21">
        <v>54</v>
      </c>
      <c r="J55" s="9">
        <f t="shared" si="0"/>
        <v>1.163968702174897</v>
      </c>
      <c r="K55" s="8">
        <f>C55-E55</f>
        <v>2474</v>
      </c>
      <c r="L55" s="9">
        <f>K55/$B55</f>
        <v>0.4932216905901116</v>
      </c>
      <c r="M55" s="8">
        <v>1451</v>
      </c>
      <c r="N55" s="9">
        <f t="shared" si="1"/>
        <v>30.327731795000417</v>
      </c>
      <c r="O55" s="11">
        <v>534</v>
      </c>
      <c r="P55" s="9">
        <f t="shared" si="1"/>
        <v>11.161274140958113</v>
      </c>
      <c r="Q55" s="11">
        <v>917</v>
      </c>
      <c r="R55" s="9">
        <f>Q55/($M55+$C55)*1000</f>
        <v>19.166457654042304</v>
      </c>
      <c r="S55" s="11">
        <v>202</v>
      </c>
      <c r="T55" s="9">
        <f t="shared" si="2"/>
        <v>4.339419978517723</v>
      </c>
      <c r="U55" s="11">
        <v>157</v>
      </c>
      <c r="V55" s="9">
        <f t="shared" si="2"/>
        <v>3.372717508055854</v>
      </c>
      <c r="W55" s="11">
        <v>45</v>
      </c>
      <c r="X55" s="10">
        <f t="shared" si="3"/>
        <v>0.969973918479081</v>
      </c>
      <c r="Y55" s="8">
        <v>29486</v>
      </c>
      <c r="Z55" s="9">
        <f>Y55/$B55</f>
        <v>5.878389154704944</v>
      </c>
      <c r="AA55" s="8">
        <v>11115</v>
      </c>
      <c r="AB55" s="51">
        <f>AA55/$B55</f>
        <v>2.215909090909091</v>
      </c>
      <c r="AC55" s="12">
        <v>1.34</v>
      </c>
      <c r="AD55" s="13" t="s">
        <v>50</v>
      </c>
      <c r="AE55" s="14"/>
      <c r="AF55" s="14"/>
    </row>
    <row r="56" spans="1:32" ht="15.75" customHeight="1">
      <c r="A56" s="7"/>
      <c r="B56" s="11"/>
      <c r="C56" s="8"/>
      <c r="D56" s="9"/>
      <c r="E56" s="8"/>
      <c r="F56" s="9"/>
      <c r="G56" s="8"/>
      <c r="H56" s="9"/>
      <c r="I56" s="8"/>
      <c r="J56" s="9"/>
      <c r="K56" s="11"/>
      <c r="L56" s="9"/>
      <c r="M56" s="8"/>
      <c r="N56" s="9"/>
      <c r="O56" s="11"/>
      <c r="P56" s="9"/>
      <c r="Q56" s="11"/>
      <c r="R56" s="9"/>
      <c r="S56" s="11"/>
      <c r="T56" s="9"/>
      <c r="U56" s="11"/>
      <c r="V56" s="9"/>
      <c r="W56" s="11"/>
      <c r="X56" s="10"/>
      <c r="Y56" s="8"/>
      <c r="Z56" s="9"/>
      <c r="AA56" s="8"/>
      <c r="AB56" s="51"/>
      <c r="AC56" s="12"/>
      <c r="AD56" s="13"/>
      <c r="AE56" s="14"/>
      <c r="AF56" s="14"/>
    </row>
    <row r="57" spans="1:32" ht="15.75" customHeight="1">
      <c r="A57" s="7" t="s">
        <v>51</v>
      </c>
      <c r="B57" s="11">
        <v>856</v>
      </c>
      <c r="C57" s="8">
        <v>7703</v>
      </c>
      <c r="D57" s="9">
        <f aca="true" t="shared" si="12" ref="D57:F61">C57/$B57</f>
        <v>8.998831775700934</v>
      </c>
      <c r="E57" s="8">
        <v>8787</v>
      </c>
      <c r="F57" s="9">
        <f t="shared" si="12"/>
        <v>10.26518691588785</v>
      </c>
      <c r="G57" s="8">
        <v>17</v>
      </c>
      <c r="H57" s="9">
        <f t="shared" si="0"/>
        <v>2.2069323640140204</v>
      </c>
      <c r="I57" s="21">
        <v>6</v>
      </c>
      <c r="J57" s="9">
        <f t="shared" si="0"/>
        <v>0.7789173049461249</v>
      </c>
      <c r="K57" s="8">
        <f>C57-E57</f>
        <v>-1084</v>
      </c>
      <c r="L57" s="9">
        <f>K57/$B57</f>
        <v>-1.266355140186916</v>
      </c>
      <c r="M57" s="8">
        <v>223</v>
      </c>
      <c r="N57" s="9">
        <f t="shared" si="1"/>
        <v>28.135251072419884</v>
      </c>
      <c r="O57" s="11">
        <v>103</v>
      </c>
      <c r="P57" s="9">
        <f t="shared" si="1"/>
        <v>12.995205652283625</v>
      </c>
      <c r="Q57" s="11">
        <v>120</v>
      </c>
      <c r="R57" s="9">
        <f>Q57/($M57+$C57)*1000</f>
        <v>15.14004542013626</v>
      </c>
      <c r="S57" s="11">
        <v>27</v>
      </c>
      <c r="T57" s="9">
        <f t="shared" si="2"/>
        <v>3.4946932435930624</v>
      </c>
      <c r="U57" s="11">
        <v>23</v>
      </c>
      <c r="V57" s="9">
        <f t="shared" si="2"/>
        <v>2.9769609112089053</v>
      </c>
      <c r="W57" s="11">
        <v>4</v>
      </c>
      <c r="X57" s="10">
        <f t="shared" si="3"/>
        <v>0.5192782032974166</v>
      </c>
      <c r="Y57" s="8">
        <v>4213</v>
      </c>
      <c r="Z57" s="9">
        <f>Y57/$B57</f>
        <v>4.921728971962617</v>
      </c>
      <c r="AA57" s="8">
        <v>1542</v>
      </c>
      <c r="AB57" s="51">
        <f>AA57/$B57</f>
        <v>1.8014018691588785</v>
      </c>
      <c r="AC57" s="12">
        <v>1.51</v>
      </c>
      <c r="AD57" s="13" t="s">
        <v>51</v>
      </c>
      <c r="AE57" s="14"/>
      <c r="AF57" s="14"/>
    </row>
    <row r="58" spans="1:32" ht="15.75" customHeight="1">
      <c r="A58" s="7" t="s">
        <v>52</v>
      </c>
      <c r="B58" s="11">
        <v>1447</v>
      </c>
      <c r="C58" s="8">
        <v>12175</v>
      </c>
      <c r="D58" s="9">
        <f t="shared" si="12"/>
        <v>8.4139599170698</v>
      </c>
      <c r="E58" s="8">
        <v>15310</v>
      </c>
      <c r="F58" s="9">
        <f t="shared" si="12"/>
        <v>10.580511402902557</v>
      </c>
      <c r="G58" s="8">
        <v>37</v>
      </c>
      <c r="H58" s="9">
        <f t="shared" si="0"/>
        <v>3.039014373716632</v>
      </c>
      <c r="I58" s="21">
        <v>22</v>
      </c>
      <c r="J58" s="9">
        <f t="shared" si="0"/>
        <v>1.8069815195071868</v>
      </c>
      <c r="K58" s="8">
        <f>C58-E58</f>
        <v>-3135</v>
      </c>
      <c r="L58" s="9">
        <f>K58/$B58</f>
        <v>-2.1665514858327573</v>
      </c>
      <c r="M58" s="8">
        <v>410</v>
      </c>
      <c r="N58" s="9">
        <f t="shared" si="1"/>
        <v>32.57846642828764</v>
      </c>
      <c r="O58" s="11">
        <v>169</v>
      </c>
      <c r="P58" s="9">
        <f t="shared" si="1"/>
        <v>13.428684942391735</v>
      </c>
      <c r="Q58" s="11">
        <v>241</v>
      </c>
      <c r="R58" s="9">
        <f>Q58/($M58+$C58)*1000</f>
        <v>19.149781485895907</v>
      </c>
      <c r="S58" s="11">
        <v>71</v>
      </c>
      <c r="T58" s="9">
        <f t="shared" si="2"/>
        <v>5.8053965658217495</v>
      </c>
      <c r="U58" s="11">
        <v>55</v>
      </c>
      <c r="V58" s="9">
        <f t="shared" si="2"/>
        <v>4.497138184791496</v>
      </c>
      <c r="W58" s="11">
        <v>16</v>
      </c>
      <c r="X58" s="10">
        <f t="shared" si="3"/>
        <v>1.3141683778234086</v>
      </c>
      <c r="Y58" s="8">
        <v>6972</v>
      </c>
      <c r="Z58" s="9">
        <f>Y58/$B58</f>
        <v>4.818244644091223</v>
      </c>
      <c r="AA58" s="8">
        <v>2734</v>
      </c>
      <c r="AB58" s="51">
        <f>AA58/$B58</f>
        <v>1.889426399447132</v>
      </c>
      <c r="AC58" s="12">
        <v>1.48</v>
      </c>
      <c r="AD58" s="13" t="s">
        <v>52</v>
      </c>
      <c r="AE58" s="14"/>
      <c r="AF58" s="14"/>
    </row>
    <row r="59" spans="1:32" ht="15.75" customHeight="1">
      <c r="A59" s="7" t="s">
        <v>53</v>
      </c>
      <c r="B59" s="11">
        <v>1820</v>
      </c>
      <c r="C59" s="8">
        <v>16307</v>
      </c>
      <c r="D59" s="9">
        <f t="shared" si="12"/>
        <v>8.95989010989011</v>
      </c>
      <c r="E59" s="8">
        <v>18375</v>
      </c>
      <c r="F59" s="9">
        <f t="shared" si="12"/>
        <v>10.096153846153847</v>
      </c>
      <c r="G59" s="8">
        <v>45</v>
      </c>
      <c r="H59" s="9">
        <f t="shared" si="0"/>
        <v>2.759551113018949</v>
      </c>
      <c r="I59" s="21">
        <v>22</v>
      </c>
      <c r="J59" s="9">
        <f t="shared" si="0"/>
        <v>1.3491138774759306</v>
      </c>
      <c r="K59" s="8">
        <f>C59-E59</f>
        <v>-2068</v>
      </c>
      <c r="L59" s="9">
        <f>K59/$B59</f>
        <v>-1.1362637362637362</v>
      </c>
      <c r="M59" s="8">
        <v>524</v>
      </c>
      <c r="N59" s="9">
        <f t="shared" si="1"/>
        <v>31.133028340562056</v>
      </c>
      <c r="O59" s="11">
        <v>174</v>
      </c>
      <c r="P59" s="9">
        <f t="shared" si="1"/>
        <v>10.338066662705721</v>
      </c>
      <c r="Q59" s="11">
        <v>350</v>
      </c>
      <c r="R59" s="9">
        <f>Q59/($M59+$C59)*1000</f>
        <v>20.79496167785634</v>
      </c>
      <c r="S59" s="11">
        <v>61</v>
      </c>
      <c r="T59" s="9">
        <f t="shared" si="2"/>
        <v>3.7306586753103788</v>
      </c>
      <c r="U59" s="11">
        <v>44</v>
      </c>
      <c r="V59" s="9">
        <f t="shared" si="2"/>
        <v>2.690966913338634</v>
      </c>
      <c r="W59" s="11">
        <v>17</v>
      </c>
      <c r="X59" s="10">
        <f t="shared" si="3"/>
        <v>1.0424970871404917</v>
      </c>
      <c r="Y59" s="8">
        <v>9450</v>
      </c>
      <c r="Z59" s="9">
        <f>Y59/$B59</f>
        <v>5.1923076923076925</v>
      </c>
      <c r="AA59" s="8">
        <v>3570</v>
      </c>
      <c r="AB59" s="51">
        <f>AA59/$B59</f>
        <v>1.9615384615384615</v>
      </c>
      <c r="AC59" s="12">
        <v>1.54</v>
      </c>
      <c r="AD59" s="13" t="s">
        <v>53</v>
      </c>
      <c r="AE59" s="14"/>
      <c r="AF59" s="14"/>
    </row>
    <row r="60" spans="1:32" ht="15.75" customHeight="1">
      <c r="A60" s="7" t="s">
        <v>54</v>
      </c>
      <c r="B60" s="11">
        <v>1196</v>
      </c>
      <c r="C60" s="8">
        <v>10162</v>
      </c>
      <c r="D60" s="9">
        <f t="shared" si="12"/>
        <v>8.496655518394649</v>
      </c>
      <c r="E60" s="11">
        <v>12188</v>
      </c>
      <c r="F60" s="9">
        <f t="shared" si="12"/>
        <v>10.190635451505017</v>
      </c>
      <c r="G60" s="11">
        <v>27</v>
      </c>
      <c r="H60" s="9">
        <f t="shared" si="0"/>
        <v>2.656957291871679</v>
      </c>
      <c r="I60" s="21">
        <v>16</v>
      </c>
      <c r="J60" s="9">
        <f t="shared" si="0"/>
        <v>1.574493209998032</v>
      </c>
      <c r="K60" s="8">
        <f>C60-E60</f>
        <v>-2026</v>
      </c>
      <c r="L60" s="9">
        <f>K60/$B60</f>
        <v>-1.693979933110368</v>
      </c>
      <c r="M60" s="8">
        <v>257</v>
      </c>
      <c r="N60" s="9">
        <f t="shared" si="1"/>
        <v>24.666474709665035</v>
      </c>
      <c r="O60" s="11">
        <v>84</v>
      </c>
      <c r="P60" s="9">
        <f t="shared" si="1"/>
        <v>8.06219406852865</v>
      </c>
      <c r="Q60" s="11">
        <v>173</v>
      </c>
      <c r="R60" s="9">
        <f>Q60/($M60+$C60)*1000</f>
        <v>16.604280641136388</v>
      </c>
      <c r="S60" s="11">
        <v>33</v>
      </c>
      <c r="T60" s="9">
        <f t="shared" si="2"/>
        <v>3.239740820734341</v>
      </c>
      <c r="U60" s="11">
        <v>24</v>
      </c>
      <c r="V60" s="9">
        <f t="shared" si="2"/>
        <v>2.356175142352248</v>
      </c>
      <c r="W60" s="11">
        <v>9</v>
      </c>
      <c r="X60" s="10">
        <f t="shared" si="3"/>
        <v>0.8856524306238929</v>
      </c>
      <c r="Y60" s="11">
        <v>6311</v>
      </c>
      <c r="Z60" s="9">
        <f>Y60/$B60</f>
        <v>5.276755852842809</v>
      </c>
      <c r="AA60" s="11">
        <v>2412</v>
      </c>
      <c r="AB60" s="51">
        <f>AA60/$B60</f>
        <v>2.016722408026756</v>
      </c>
      <c r="AC60" s="12">
        <v>1.47</v>
      </c>
      <c r="AD60" s="13" t="s">
        <v>54</v>
      </c>
      <c r="AE60" s="14"/>
      <c r="AF60" s="14"/>
    </row>
    <row r="61" spans="1:32" ht="15.75" customHeight="1">
      <c r="A61" s="7" t="s">
        <v>55</v>
      </c>
      <c r="B61" s="11">
        <v>1139</v>
      </c>
      <c r="C61" s="8">
        <v>10337</v>
      </c>
      <c r="D61" s="9">
        <f t="shared" si="12"/>
        <v>9.075504828797191</v>
      </c>
      <c r="E61" s="11">
        <v>11361</v>
      </c>
      <c r="F61" s="9">
        <f t="shared" si="12"/>
        <v>9.974539069359087</v>
      </c>
      <c r="G61" s="11">
        <v>24</v>
      </c>
      <c r="H61" s="9">
        <f t="shared" si="0"/>
        <v>2.3217567959756216</v>
      </c>
      <c r="I61" s="21">
        <v>14</v>
      </c>
      <c r="J61" s="9">
        <f t="shared" si="0"/>
        <v>1.3543581309857793</v>
      </c>
      <c r="K61" s="8">
        <f>C61-E61</f>
        <v>-1024</v>
      </c>
      <c r="L61" s="9">
        <f>K61/$B61</f>
        <v>-0.8990342405618964</v>
      </c>
      <c r="M61" s="8">
        <v>380</v>
      </c>
      <c r="N61" s="9">
        <f t="shared" si="1"/>
        <v>35.45768405337314</v>
      </c>
      <c r="O61" s="11">
        <v>131</v>
      </c>
      <c r="P61" s="9">
        <f t="shared" si="1"/>
        <v>12.223570028926005</v>
      </c>
      <c r="Q61" s="11">
        <v>249</v>
      </c>
      <c r="R61" s="9">
        <f>Q61/($M61+$C61)*1000</f>
        <v>23.234114024447138</v>
      </c>
      <c r="S61" s="11">
        <v>44</v>
      </c>
      <c r="T61" s="9">
        <f t="shared" si="2"/>
        <v>4.241781548250265</v>
      </c>
      <c r="U61" s="11">
        <v>36</v>
      </c>
      <c r="V61" s="9">
        <f t="shared" si="2"/>
        <v>3.4705485394774898</v>
      </c>
      <c r="W61" s="11">
        <v>8</v>
      </c>
      <c r="X61" s="10">
        <f t="shared" si="3"/>
        <v>0.7739189319918738</v>
      </c>
      <c r="Y61" s="11">
        <v>6250</v>
      </c>
      <c r="Z61" s="9">
        <f>Y61/$B61</f>
        <v>5.487269534679544</v>
      </c>
      <c r="AA61" s="11">
        <v>2601</v>
      </c>
      <c r="AB61" s="51">
        <f>AA61/$B61</f>
        <v>2.283582089552239</v>
      </c>
      <c r="AC61" s="12">
        <v>1.59</v>
      </c>
      <c r="AD61" s="13" t="s">
        <v>55</v>
      </c>
      <c r="AE61" s="14"/>
      <c r="AF61" s="14"/>
    </row>
    <row r="62" spans="1:32" ht="15.75" customHeight="1">
      <c r="A62" s="7"/>
      <c r="B62" s="11"/>
      <c r="C62" s="8"/>
      <c r="D62" s="9"/>
      <c r="E62" s="11"/>
      <c r="F62" s="9"/>
      <c r="G62" s="11"/>
      <c r="H62" s="9"/>
      <c r="I62" s="8"/>
      <c r="J62" s="9"/>
      <c r="K62" s="11"/>
      <c r="L62" s="9"/>
      <c r="M62" s="8"/>
      <c r="N62" s="9"/>
      <c r="O62" s="11"/>
      <c r="P62" s="9"/>
      <c r="Q62" s="11"/>
      <c r="R62" s="9"/>
      <c r="S62" s="11"/>
      <c r="T62" s="9"/>
      <c r="U62" s="11"/>
      <c r="V62" s="9"/>
      <c r="W62" s="11"/>
      <c r="X62" s="10"/>
      <c r="Y62" s="11"/>
      <c r="Z62" s="9"/>
      <c r="AA62" s="11"/>
      <c r="AB62" s="51"/>
      <c r="AC62" s="12"/>
      <c r="AD62" s="13"/>
      <c r="AE62" s="14"/>
      <c r="AF62" s="14"/>
    </row>
    <row r="63" spans="1:32" ht="15.75" customHeight="1">
      <c r="A63" s="7" t="s">
        <v>56</v>
      </c>
      <c r="B63" s="11">
        <v>1726</v>
      </c>
      <c r="C63" s="8">
        <v>15090</v>
      </c>
      <c r="D63" s="9">
        <f aca="true" t="shared" si="13" ref="D63:F64">C63/$B63</f>
        <v>8.742757821552724</v>
      </c>
      <c r="E63" s="11">
        <v>19493</v>
      </c>
      <c r="F63" s="9">
        <f t="shared" si="13"/>
        <v>11.293742757821553</v>
      </c>
      <c r="G63" s="11">
        <v>46</v>
      </c>
      <c r="H63" s="9">
        <f t="shared" si="0"/>
        <v>3.0483764082173623</v>
      </c>
      <c r="I63" s="21">
        <v>23</v>
      </c>
      <c r="J63" s="9">
        <f t="shared" si="0"/>
        <v>1.5241882041086812</v>
      </c>
      <c r="K63" s="8">
        <f>C63-E63</f>
        <v>-4403</v>
      </c>
      <c r="L63" s="9">
        <f>K63/$B63</f>
        <v>-2.5509849362688297</v>
      </c>
      <c r="M63" s="8">
        <v>554</v>
      </c>
      <c r="N63" s="9">
        <f t="shared" si="1"/>
        <v>35.412937867553055</v>
      </c>
      <c r="O63" s="11">
        <v>226</v>
      </c>
      <c r="P63" s="9">
        <f t="shared" si="1"/>
        <v>14.446433137305037</v>
      </c>
      <c r="Q63" s="11">
        <v>328</v>
      </c>
      <c r="R63" s="9">
        <f>Q63/($M63+$C63)*1000</f>
        <v>20.96650473024802</v>
      </c>
      <c r="S63" s="11">
        <v>76</v>
      </c>
      <c r="T63" s="9">
        <f t="shared" si="2"/>
        <v>5.016501650165017</v>
      </c>
      <c r="U63" s="11">
        <v>60</v>
      </c>
      <c r="V63" s="9">
        <f t="shared" si="2"/>
        <v>3.9603960396039604</v>
      </c>
      <c r="W63" s="11">
        <v>16</v>
      </c>
      <c r="X63" s="10">
        <f t="shared" si="3"/>
        <v>1.0603048376408217</v>
      </c>
      <c r="Y63" s="11">
        <v>8732</v>
      </c>
      <c r="Z63" s="9">
        <f>Y63/$B63</f>
        <v>5.0590961761297795</v>
      </c>
      <c r="AA63" s="11">
        <v>3336</v>
      </c>
      <c r="AB63" s="51">
        <f>AA63/$B63</f>
        <v>1.93279258400927</v>
      </c>
      <c r="AC63" s="12">
        <v>1.54</v>
      </c>
      <c r="AD63" s="13" t="s">
        <v>56</v>
      </c>
      <c r="AE63" s="14"/>
      <c r="AF63" s="14"/>
    </row>
    <row r="64" spans="1:32" ht="15.75" customHeight="1">
      <c r="A64" s="7" t="s">
        <v>57</v>
      </c>
      <c r="B64" s="11">
        <v>1366</v>
      </c>
      <c r="C64" s="8">
        <v>16588</v>
      </c>
      <c r="D64" s="9">
        <f t="shared" si="13"/>
        <v>12.143484626647146</v>
      </c>
      <c r="E64" s="8">
        <v>9399</v>
      </c>
      <c r="F64" s="9">
        <f t="shared" si="13"/>
        <v>6.880673499267935</v>
      </c>
      <c r="G64" s="8">
        <v>42</v>
      </c>
      <c r="H64" s="9">
        <f t="shared" si="0"/>
        <v>2.5319508078128767</v>
      </c>
      <c r="I64" s="21">
        <v>20</v>
      </c>
      <c r="J64" s="9">
        <f t="shared" si="0"/>
        <v>1.2056908608632746</v>
      </c>
      <c r="K64" s="8">
        <f>C64-E64</f>
        <v>7189</v>
      </c>
      <c r="L64" s="9">
        <f>K64/$B64</f>
        <v>5.2628111273792095</v>
      </c>
      <c r="M64" s="8">
        <v>630</v>
      </c>
      <c r="N64" s="9">
        <f t="shared" si="1"/>
        <v>36.58961551864328</v>
      </c>
      <c r="O64" s="11">
        <v>284</v>
      </c>
      <c r="P64" s="9">
        <f t="shared" si="1"/>
        <v>16.494366360785225</v>
      </c>
      <c r="Q64" s="11">
        <v>346</v>
      </c>
      <c r="R64" s="9">
        <f>Q64/($M64+$C64)*1000</f>
        <v>20.095249157858056</v>
      </c>
      <c r="S64" s="11">
        <v>106</v>
      </c>
      <c r="T64" s="9">
        <f t="shared" si="2"/>
        <v>6.355297080160681</v>
      </c>
      <c r="U64" s="11">
        <v>91</v>
      </c>
      <c r="V64" s="9">
        <f t="shared" si="2"/>
        <v>5.455962587685113</v>
      </c>
      <c r="W64" s="11">
        <v>15</v>
      </c>
      <c r="X64" s="10">
        <f t="shared" si="3"/>
        <v>0.904268145647456</v>
      </c>
      <c r="Y64" s="8">
        <v>8620</v>
      </c>
      <c r="Z64" s="9">
        <f>Y64/$B64</f>
        <v>6.310395314787701</v>
      </c>
      <c r="AA64" s="8">
        <v>3698</v>
      </c>
      <c r="AB64" s="51">
        <f>AA64/$B64</f>
        <v>2.7071742313323575</v>
      </c>
      <c r="AC64" s="12">
        <v>1.75</v>
      </c>
      <c r="AD64" s="13" t="s">
        <v>57</v>
      </c>
      <c r="AE64" s="14"/>
      <c r="AF64" s="14"/>
    </row>
    <row r="65" spans="1:32" ht="15.75" customHeight="1">
      <c r="A65" s="7" t="s">
        <v>58</v>
      </c>
      <c r="B65" s="20"/>
      <c r="C65" s="8">
        <v>160</v>
      </c>
      <c r="D65" s="10"/>
      <c r="E65" s="8">
        <v>177</v>
      </c>
      <c r="F65" s="10"/>
      <c r="G65" s="8">
        <v>2</v>
      </c>
      <c r="H65" s="10"/>
      <c r="I65" s="21">
        <v>2</v>
      </c>
      <c r="J65" s="10"/>
      <c r="K65" s="8">
        <f>C65-E65</f>
        <v>-17</v>
      </c>
      <c r="L65" s="10"/>
      <c r="M65" s="8">
        <v>10</v>
      </c>
      <c r="N65" s="9"/>
      <c r="O65" s="11">
        <v>5</v>
      </c>
      <c r="P65" s="10"/>
      <c r="Q65" s="11">
        <v>5</v>
      </c>
      <c r="R65" s="10"/>
      <c r="S65" s="11">
        <v>2</v>
      </c>
      <c r="T65" s="10">
        <f t="shared" si="2"/>
        <v>12.422360248447204</v>
      </c>
      <c r="U65" s="11">
        <v>1</v>
      </c>
      <c r="V65" s="10">
        <f t="shared" si="2"/>
        <v>6.211180124223602</v>
      </c>
      <c r="W65" s="11">
        <v>1</v>
      </c>
      <c r="X65" s="10"/>
      <c r="Y65" s="8"/>
      <c r="Z65" s="10"/>
      <c r="AA65" s="8"/>
      <c r="AB65" s="51"/>
      <c r="AC65" s="12"/>
      <c r="AD65" s="13" t="s">
        <v>58</v>
      </c>
      <c r="AE65" s="14"/>
      <c r="AF65" s="14"/>
    </row>
    <row r="66" spans="1:32" ht="15.75" customHeight="1" thickBot="1">
      <c r="A66" s="22" t="s">
        <v>59</v>
      </c>
      <c r="B66" s="23"/>
      <c r="C66" s="24"/>
      <c r="D66" s="25"/>
      <c r="E66" s="24">
        <v>1738</v>
      </c>
      <c r="F66" s="25"/>
      <c r="G66" s="24">
        <v>3</v>
      </c>
      <c r="H66" s="25"/>
      <c r="I66" s="26">
        <v>3</v>
      </c>
      <c r="J66" s="25"/>
      <c r="K66" s="27"/>
      <c r="L66" s="25"/>
      <c r="M66" s="27">
        <v>5</v>
      </c>
      <c r="N66" s="28"/>
      <c r="O66" s="27">
        <v>2</v>
      </c>
      <c r="P66" s="25"/>
      <c r="Q66" s="27">
        <v>3</v>
      </c>
      <c r="R66" s="25"/>
      <c r="S66" s="27">
        <v>3</v>
      </c>
      <c r="T66" s="25"/>
      <c r="U66" s="27">
        <v>1</v>
      </c>
      <c r="V66" s="25"/>
      <c r="W66" s="27">
        <v>2</v>
      </c>
      <c r="X66" s="25"/>
      <c r="Y66" s="24"/>
      <c r="Z66" s="25"/>
      <c r="AA66" s="24"/>
      <c r="AB66" s="53"/>
      <c r="AC66" s="29"/>
      <c r="AD66" s="30" t="s">
        <v>59</v>
      </c>
      <c r="AE66" s="14"/>
      <c r="AF66" s="14"/>
    </row>
    <row r="67" spans="1:32" ht="15.75" customHeight="1">
      <c r="A67" s="31" t="s">
        <v>79</v>
      </c>
      <c r="B67" s="49"/>
      <c r="C67" s="50"/>
      <c r="D67" s="32"/>
      <c r="E67" s="14"/>
      <c r="F67" s="32"/>
      <c r="G67" s="14"/>
      <c r="H67" s="14"/>
      <c r="I67" s="14"/>
      <c r="J67" s="14"/>
      <c r="K67" s="14"/>
      <c r="L67" s="32"/>
      <c r="M67" s="14"/>
      <c r="N67" s="14"/>
      <c r="O67" s="14"/>
      <c r="P67" s="14"/>
      <c r="Q67" s="14"/>
      <c r="R67" s="14"/>
      <c r="S67" s="14"/>
      <c r="T67" s="14"/>
      <c r="U67" s="14" t="s">
        <v>74</v>
      </c>
      <c r="V67" s="14"/>
      <c r="W67" s="14"/>
      <c r="X67" s="14"/>
      <c r="Y67" s="14"/>
      <c r="Z67" s="32"/>
      <c r="AA67" s="14"/>
      <c r="AB67" s="32"/>
      <c r="AC67" s="14"/>
      <c r="AD67" s="14"/>
      <c r="AE67" s="14"/>
      <c r="AF67" s="14"/>
    </row>
    <row r="68" spans="3:32" ht="13.5">
      <c r="C68" s="14"/>
      <c r="D68" s="32"/>
      <c r="E68" s="14"/>
      <c r="F68" s="32"/>
      <c r="G68" s="14"/>
      <c r="H68" s="14"/>
      <c r="I68" s="14"/>
      <c r="J68" s="14"/>
      <c r="K68" s="14"/>
      <c r="L68" s="32"/>
      <c r="M68" s="14"/>
      <c r="N68" s="14"/>
      <c r="O68" s="14"/>
      <c r="P68" s="14"/>
      <c r="Q68" s="14"/>
      <c r="R68" s="14"/>
      <c r="S68" s="14"/>
      <c r="T68" s="14"/>
      <c r="U68" s="34"/>
      <c r="V68" s="14"/>
      <c r="W68" s="14"/>
      <c r="X68" s="14"/>
      <c r="Y68" s="14"/>
      <c r="Z68" s="32"/>
      <c r="AA68" s="14"/>
      <c r="AB68" s="32"/>
      <c r="AC68" s="14"/>
      <c r="AD68" s="14"/>
      <c r="AE68" s="14"/>
      <c r="AF68" s="14"/>
    </row>
    <row r="69" spans="3:32" ht="13.5">
      <c r="C69" s="14"/>
      <c r="D69" s="32"/>
      <c r="E69" s="14"/>
      <c r="F69" s="32"/>
      <c r="G69" s="14"/>
      <c r="H69" s="14"/>
      <c r="I69" s="14"/>
      <c r="J69" s="14"/>
      <c r="K69" s="14"/>
      <c r="L69" s="32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32"/>
      <c r="AA69" s="14"/>
      <c r="AB69" s="32"/>
      <c r="AC69" s="14"/>
      <c r="AD69" s="14"/>
      <c r="AE69" s="14"/>
      <c r="AF69" s="14"/>
    </row>
    <row r="70" spans="3:32" ht="13.5">
      <c r="C70" s="14"/>
      <c r="D70" s="32"/>
      <c r="E70" s="14"/>
      <c r="F70" s="32"/>
      <c r="G70" s="14"/>
      <c r="H70" s="14"/>
      <c r="I70" s="14"/>
      <c r="J70" s="14"/>
      <c r="K70" s="14"/>
      <c r="L70" s="32"/>
      <c r="M70" s="14"/>
      <c r="N70" s="14"/>
      <c r="O70" s="35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32"/>
      <c r="AA70" s="14"/>
      <c r="AB70" s="32"/>
      <c r="AC70" s="14"/>
      <c r="AD70" s="14"/>
      <c r="AE70" s="14"/>
      <c r="AF70" s="14"/>
    </row>
    <row r="71" spans="3:32" ht="13.5"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</row>
    <row r="72" spans="3:32" ht="13.5"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</row>
    <row r="73" spans="3:32" ht="13.5"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</row>
    <row r="74" spans="3:32" ht="13.5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</row>
    <row r="75" spans="3:32" ht="13.5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</row>
    <row r="76" spans="3:32" ht="13.5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</row>
    <row r="77" spans="3:32" ht="13.5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</row>
    <row r="78" spans="3:32" ht="13.5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</row>
    <row r="79" spans="3:32" ht="13.5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</row>
    <row r="80" spans="3:32" ht="13.5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</row>
    <row r="81" spans="3:32" ht="13.5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</row>
    <row r="82" spans="3:32" ht="13.5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</row>
    <row r="83" spans="3:32" ht="13.5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</row>
    <row r="84" spans="3:32" ht="13.5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</row>
    <row r="85" spans="3:32" ht="13.5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</row>
    <row r="86" spans="3:32" ht="13.5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</row>
    <row r="87" spans="3:32" ht="13.5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</row>
    <row r="88" spans="3:32" ht="13.5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</row>
    <row r="89" spans="3:32" ht="13.5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</row>
    <row r="90" spans="3:32" ht="13.5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</row>
    <row r="91" spans="3:32" ht="13.5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</row>
    <row r="92" spans="3:32" ht="13.5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</row>
    <row r="93" spans="3:32" ht="13.5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</row>
    <row r="94" spans="3:32" ht="13.5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</row>
    <row r="95" spans="3:32" ht="13.5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</row>
    <row r="96" spans="3:32" ht="13.5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</row>
    <row r="97" spans="3:32" ht="13.5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</row>
    <row r="98" spans="3:32" ht="13.5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</row>
    <row r="99" spans="3:32" ht="13.5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</row>
    <row r="100" spans="3:32" ht="13.5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</row>
    <row r="101" spans="3:32" ht="13.5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</row>
    <row r="102" spans="3:32" ht="13.5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</row>
    <row r="103" spans="3:32" ht="13.5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</row>
    <row r="104" spans="3:32" ht="13.5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</row>
    <row r="105" spans="3:32" ht="13.5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</row>
    <row r="106" spans="3:32" ht="13.5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</row>
    <row r="107" spans="3:32" ht="13.5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</row>
    <row r="108" spans="3:32" ht="13.5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</row>
    <row r="109" spans="3:32" ht="13.5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</row>
    <row r="110" spans="3:32" ht="13.5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</row>
    <row r="111" spans="3:32" ht="13.5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</row>
    <row r="112" spans="3:32" ht="13.5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</row>
    <row r="113" spans="3:32" ht="13.5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</row>
    <row r="114" spans="3:32" ht="13.5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</row>
    <row r="115" spans="3:32" ht="13.5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</row>
    <row r="116" spans="3:32" ht="13.5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</row>
    <row r="117" spans="3:32" ht="13.5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</row>
    <row r="118" spans="3:32" ht="13.5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</row>
    <row r="119" spans="3:32" ht="13.5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</row>
    <row r="120" spans="3:32" ht="13.5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</row>
    <row r="121" spans="3:32" ht="13.5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</row>
    <row r="122" spans="3:32" ht="13.5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</row>
    <row r="123" spans="3:30" ht="13.5"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3:30" ht="13.5"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3:30" ht="13.5"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3:30" ht="13.5"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3:30" ht="13.5"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3:30" ht="13.5"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3:30" ht="13.5"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3:30" ht="13.5"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3:30" ht="13.5"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3:30" ht="13.5"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3:30" ht="13.5"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3:30" ht="13.5"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3:30" ht="13.5"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3:30" ht="13.5"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3:30" ht="13.5"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3:30" ht="13.5"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3:30" ht="13.5"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3:30" ht="13.5"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3:30" ht="13.5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3:30" ht="13.5"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3:30" ht="13.5"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3:30" ht="13.5"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3:30" ht="13.5"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3:30" ht="13.5"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3:30" ht="13.5"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3:30" ht="13.5"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3:30" ht="13.5"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3:30" ht="13.5"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3:30" ht="13.5"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3:30" ht="13.5"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3:30" ht="13.5"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3:30" ht="13.5"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3:30" ht="13.5"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3:30" ht="13.5"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3:30" ht="13.5"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3:30" ht="13.5"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3:30" ht="13.5"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3:30" ht="13.5"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3:30" ht="13.5"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3:30" ht="13.5"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3:30" ht="13.5"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3:30" ht="13.5"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3:30" ht="13.5"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3:30" ht="13.5"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3:30" ht="13.5"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3:30" ht="13.5"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3:30" ht="13.5"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3:30" ht="13.5"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3:30" ht="13.5"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3:30" ht="13.5"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3:30" ht="13.5"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3:30" ht="13.5"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3:30" ht="13.5"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3:30" ht="13.5"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3:30" ht="13.5"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3:30" ht="13.5"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3:30" ht="13.5"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3:30" ht="13.5"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3:30" ht="13.5"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3:30" ht="13.5"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3:30" ht="13.5"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</sheetData>
  <mergeCells count="34">
    <mergeCell ref="B3:B4"/>
    <mergeCell ref="B5:B6"/>
    <mergeCell ref="AD3:AD6"/>
    <mergeCell ref="A3:A6"/>
    <mergeCell ref="G4:H4"/>
    <mergeCell ref="G5:G6"/>
    <mergeCell ref="C5:C6"/>
    <mergeCell ref="E5:E6"/>
    <mergeCell ref="C3:D4"/>
    <mergeCell ref="E3:F4"/>
    <mergeCell ref="G3:J3"/>
    <mergeCell ref="I4:J4"/>
    <mergeCell ref="I5:I6"/>
    <mergeCell ref="K3:L4"/>
    <mergeCell ref="K5:K6"/>
    <mergeCell ref="M4:N4"/>
    <mergeCell ref="M5:M6"/>
    <mergeCell ref="M3:R3"/>
    <mergeCell ref="O4:P4"/>
    <mergeCell ref="O5:O6"/>
    <mergeCell ref="Q4:R4"/>
    <mergeCell ref="Q5:Q6"/>
    <mergeCell ref="U5:U6"/>
    <mergeCell ref="S3:X3"/>
    <mergeCell ref="W4:X4"/>
    <mergeCell ref="W5:W6"/>
    <mergeCell ref="S4:T4"/>
    <mergeCell ref="U4:V4"/>
    <mergeCell ref="S5:S6"/>
    <mergeCell ref="AC3:AC6"/>
    <mergeCell ref="Y3:Z4"/>
    <mergeCell ref="AA3:AB4"/>
    <mergeCell ref="Y5:Y6"/>
    <mergeCell ref="AA5:AA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76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FUKUI</cp:lastModifiedBy>
  <cp:lastPrinted>2009-01-07T00:22:26Z</cp:lastPrinted>
  <dcterms:created xsi:type="dcterms:W3CDTF">2000-12-19T09:04:27Z</dcterms:created>
  <dcterms:modified xsi:type="dcterms:W3CDTF">2009-01-07T00:56:15Z</dcterms:modified>
  <cp:category/>
  <cp:version/>
  <cp:contentType/>
  <cp:contentStatus/>
</cp:coreProperties>
</file>