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480" windowHeight="4410" activeTab="5"/>
  </bookViews>
  <sheets>
    <sheet name="126-1" sheetId="1" r:id="rId1"/>
    <sheet name="126-2" sheetId="2" r:id="rId2"/>
    <sheet name="127" sheetId="3" r:id="rId3"/>
    <sheet name="128" sheetId="4" r:id="rId4"/>
    <sheet name="129-1" sheetId="5" r:id="rId5"/>
    <sheet name="129-2" sheetId="6" r:id="rId6"/>
  </sheets>
  <definedNames>
    <definedName name="_xlnm.Print_Area" localSheetId="0">'126-1'!$A$1:$Y$34</definedName>
    <definedName name="_xlnm.Print_Area" localSheetId="2">'127'!$A$1:$U$29</definedName>
    <definedName name="_xlnm.Print_Area" localSheetId="4">'129-1'!$A$1:$P$30</definedName>
    <definedName name="_xlnm.Print_Area" localSheetId="5">'129-2'!$A$1:$R$30</definedName>
  </definedNames>
  <calcPr calcMode="manual" fullCalcOnLoad="1"/>
</workbook>
</file>

<file path=xl/sharedStrings.xml><?xml version="1.0" encoding="utf-8"?>
<sst xmlns="http://schemas.openxmlformats.org/spreadsheetml/2006/main" count="327" uniqueCount="108">
  <si>
    <t xml:space="preserve"> Ａ</t>
  </si>
  <si>
    <t xml:space="preserve"> Ｂ</t>
  </si>
  <si>
    <t xml:space="preserve"> Ｃ</t>
  </si>
  <si>
    <t>-</t>
  </si>
  <si>
    <t>あわら市</t>
  </si>
  <si>
    <t xml:space="preserve">   （再掲）</t>
  </si>
  <si>
    <t xml:space="preserve"> Ｄ</t>
  </si>
  <si>
    <t>就職者</t>
  </si>
  <si>
    <t>左記以外の者</t>
  </si>
  <si>
    <t>-</t>
  </si>
  <si>
    <t>計</t>
  </si>
  <si>
    <t>男</t>
  </si>
  <si>
    <t>女</t>
  </si>
  <si>
    <t>高等学校</t>
  </si>
  <si>
    <t>計</t>
  </si>
  <si>
    <t>全日制</t>
  </si>
  <si>
    <t>定時制</t>
  </si>
  <si>
    <t>専修学校（一般課程）等入学者</t>
  </si>
  <si>
    <t>専修学校(一般課程)</t>
  </si>
  <si>
    <t>各種学校</t>
  </si>
  <si>
    <t xml:space="preserve"> 就職率</t>
  </si>
  <si>
    <t xml:space="preserve">   （％）</t>
  </si>
  <si>
    <t>計</t>
  </si>
  <si>
    <t>第１次産業</t>
  </si>
  <si>
    <t>第２次産業</t>
  </si>
  <si>
    <t>地域別</t>
  </si>
  <si>
    <t>男女別</t>
  </si>
  <si>
    <t>国　立</t>
  </si>
  <si>
    <t>公　立</t>
  </si>
  <si>
    <t>私　立</t>
  </si>
  <si>
    <t>第３次産業</t>
  </si>
  <si>
    <t>左記以外・不詳</t>
  </si>
  <si>
    <t>男女別・地域別</t>
  </si>
  <si>
    <t>地域別</t>
  </si>
  <si>
    <t>男女別</t>
  </si>
  <si>
    <t xml:space="preserve"> 県  外</t>
  </si>
  <si>
    <t xml:space="preserve"> </t>
  </si>
  <si>
    <t>南越前町</t>
  </si>
  <si>
    <t>越前町</t>
  </si>
  <si>
    <t>美浜町</t>
  </si>
  <si>
    <t>高浜町</t>
  </si>
  <si>
    <t>若狭町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</si>
  <si>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</si>
  <si>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</si>
  <si>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</si>
  <si>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</si>
  <si>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</si>
  <si>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</si>
  <si>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</si>
  <si>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</si>
  <si>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</si>
  <si>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</si>
  <si>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</si>
  <si>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</si>
  <si>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</si>
  <si>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</si>
  <si>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高等学校等
進学率(％)</t>
  </si>
  <si>
    <t>高等学校等
進学者</t>
  </si>
  <si>
    <t>専修学校
（高等課程）
進学者</t>
  </si>
  <si>
    <t>専修学校
（一般課程）
等入学者</t>
  </si>
  <si>
    <t>公共職業能力
開発施設
等入学者</t>
  </si>
  <si>
    <t>Ｂのうち</t>
  </si>
  <si>
    <t>Ｃのうち</t>
  </si>
  <si>
    <t>Ａのうち</t>
  </si>
  <si>
    <t>Ｄのうち</t>
  </si>
  <si>
    <t>就職率
（％）</t>
  </si>
  <si>
    <t>Ａのうち
通信制を除く
進学者</t>
  </si>
  <si>
    <t>区    分</t>
  </si>
  <si>
    <t>Ａ・Ｂ・Ｃ・Ｄのうち就職している者</t>
  </si>
  <si>
    <t>（再    掲）</t>
  </si>
  <si>
    <t>Ａのうち他県
への進学者</t>
  </si>
  <si>
    <t>高等学校
通信制</t>
  </si>
  <si>
    <t>国　立　計</t>
  </si>
  <si>
    <t>公　立　計</t>
  </si>
  <si>
    <t>私　立　計</t>
  </si>
  <si>
    <t>(公立の内訳)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</si>
  <si>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</si>
  <si>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</si>
  <si>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</si>
  <si>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</si>
  <si>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</si>
  <si>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</si>
  <si>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</si>
  <si>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</si>
  <si>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区分</t>
  </si>
  <si>
    <t>県
内</t>
  </si>
  <si>
    <t>県
外</t>
  </si>
  <si>
    <t>区        分</t>
  </si>
  <si>
    <t>Ⅱ　　卒 業 後 の 状 況 調 査</t>
  </si>
  <si>
    <t xml:space="preserve">  〈 中 学 校 〉</t>
  </si>
  <si>
    <t>（つづき）</t>
  </si>
  <si>
    <t>越前市</t>
  </si>
  <si>
    <t>坂井市</t>
  </si>
  <si>
    <t>おおい町</t>
  </si>
  <si>
    <t>高等学校
別科</t>
  </si>
  <si>
    <t>高　等
専門学校</t>
  </si>
  <si>
    <t>特別支援
学校</t>
  </si>
  <si>
    <r>
      <t>第 126</t>
    </r>
    <r>
      <rPr>
        <sz val="10.5"/>
        <rFont val="ＭＳ ゴシック"/>
        <family val="3"/>
      </rPr>
      <t xml:space="preserve"> 表  進路別卒業者数</t>
    </r>
  </si>
  <si>
    <r>
      <t>第 1</t>
    </r>
    <r>
      <rPr>
        <sz val="10.5"/>
        <rFont val="ＭＳ ゴシック"/>
        <family val="3"/>
      </rPr>
      <t>27</t>
    </r>
    <r>
      <rPr>
        <sz val="10.5"/>
        <rFont val="ＭＳ ゴシック"/>
        <family val="3"/>
      </rPr>
      <t xml:space="preserve"> 表  高等学校等への進学者数</t>
    </r>
  </si>
  <si>
    <r>
      <t>第 1</t>
    </r>
    <r>
      <rPr>
        <sz val="10.5"/>
        <rFont val="ＭＳ ゴシック"/>
        <family val="3"/>
      </rPr>
      <t>28</t>
    </r>
    <r>
      <rPr>
        <sz val="10.5"/>
        <rFont val="ＭＳ ゴシック"/>
        <family val="3"/>
      </rPr>
      <t xml:space="preserve"> 表  専修学校等への入学者数</t>
    </r>
  </si>
  <si>
    <r>
      <t>第 1</t>
    </r>
    <r>
      <rPr>
        <sz val="10.5"/>
        <rFont val="ＭＳ ゴシック"/>
        <family val="3"/>
      </rPr>
      <t xml:space="preserve">29 </t>
    </r>
    <r>
      <rPr>
        <sz val="10.5"/>
        <rFont val="ＭＳ ゴシック"/>
        <family val="3"/>
      </rPr>
      <t>表  産業別就職者数</t>
    </r>
  </si>
  <si>
    <t>平成21年3月卒</t>
  </si>
  <si>
    <t>平成21年3月卒</t>
  </si>
  <si>
    <t>平成22年3月卒</t>
  </si>
  <si>
    <t>平成22年3月卒</t>
  </si>
  <si>
    <t>平成21年3月卒</t>
  </si>
  <si>
    <t>平成22年3月卒</t>
  </si>
  <si>
    <t>不詳･死亡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</si>
</sst>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#,##0;0;&quot;-&quot;"/>
    <numFmt numFmtId="179" formatCode="#,##0.0;0.0;&quot;-&quot;"/>
    <numFmt numFmtId="180" formatCode="0.0_);[Red]\(0.0\)"/>
    <numFmt numFmtId="181" formatCode="#,##0.0_ "/>
    <numFmt numFmtId="182" formatCode="_ &quot;\&quot;* #,##0.0_ ;_ &quot;\&quot;* \-#,##0.0_ ;_ &quot;\&quot;* &quot;-&quot;?_ ;_ @_ "/>
  </numFmts>
  <fonts count="30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u val="single"/>
      <sz val="20"/>
      <name val="ＭＳ ゴシック"/>
      <family val="3"/>
    </font>
    <font>
      <b/>
      <sz val="12"/>
      <name val="ＭＳ 明朝"/>
      <family val="1"/>
    </font>
    <font>
      <b/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>
      <alignment/>
      <protection/>
    </xf>
    <xf numFmtId="0" fontId="29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38" fontId="5" fillId="0" borderId="14" xfId="48" applyFont="1" applyBorder="1" applyAlignment="1">
      <alignment horizontal="distributed" vertical="center"/>
    </xf>
    <xf numFmtId="38" fontId="5" fillId="0" borderId="15" xfId="48" applyFont="1" applyBorder="1" applyAlignment="1">
      <alignment horizontal="distributed" vertical="center"/>
    </xf>
    <xf numFmtId="38" fontId="8" fillId="0" borderId="14" xfId="48" applyFont="1" applyBorder="1" applyAlignment="1">
      <alignment horizontal="left" vertical="center"/>
    </xf>
    <xf numFmtId="38" fontId="5" fillId="0" borderId="16" xfId="48" applyFont="1" applyBorder="1" applyAlignment="1">
      <alignment horizontal="distributed" vertical="center"/>
    </xf>
    <xf numFmtId="38" fontId="5" fillId="0" borderId="17" xfId="48" applyFont="1" applyBorder="1" applyAlignment="1">
      <alignment horizontal="distributed" vertical="center"/>
    </xf>
    <xf numFmtId="38" fontId="5" fillId="0" borderId="18" xfId="48" applyFont="1" applyBorder="1" applyAlignment="1">
      <alignment horizontal="distributed" vertical="center"/>
    </xf>
    <xf numFmtId="38" fontId="5" fillId="0" borderId="19" xfId="48" applyFont="1" applyBorder="1" applyAlignment="1">
      <alignment horizontal="distributed" vertical="center"/>
    </xf>
    <xf numFmtId="38" fontId="5" fillId="0" borderId="20" xfId="48" applyFont="1" applyBorder="1" applyAlignment="1">
      <alignment horizontal="distributed" vertical="center"/>
    </xf>
    <xf numFmtId="38" fontId="5" fillId="0" borderId="21" xfId="48" applyFont="1" applyBorder="1" applyAlignment="1">
      <alignment horizontal="distributed" vertical="center"/>
    </xf>
    <xf numFmtId="38" fontId="8" fillId="0" borderId="22" xfId="48" applyFont="1" applyBorder="1" applyAlignment="1">
      <alignment horizontal="right" vertical="center"/>
    </xf>
    <xf numFmtId="38" fontId="5" fillId="0" borderId="23" xfId="48" applyFont="1" applyBorder="1" applyAlignment="1">
      <alignment horizontal="distributed" vertical="center"/>
    </xf>
    <xf numFmtId="38" fontId="5" fillId="0" borderId="24" xfId="48" applyFont="1" applyBorder="1" applyAlignment="1">
      <alignment horizontal="distributed" vertical="center"/>
    </xf>
    <xf numFmtId="38" fontId="5" fillId="0" borderId="25" xfId="48" applyFont="1" applyBorder="1" applyAlignment="1">
      <alignment horizontal="distributed" vertical="center"/>
    </xf>
    <xf numFmtId="0" fontId="8" fillId="0" borderId="2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5" fillId="0" borderId="22" xfId="0" applyFont="1" applyBorder="1" applyAlignment="1">
      <alignment horizontal="distributed" vertical="center"/>
    </xf>
    <xf numFmtId="38" fontId="1" fillId="0" borderId="28" xfId="48" applyFont="1" applyBorder="1" applyAlignment="1">
      <alignment horizontal="distributed" vertical="center"/>
    </xf>
    <xf numFmtId="0" fontId="8" fillId="0" borderId="2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3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41" fontId="5" fillId="0" borderId="0" xfId="61" applyNumberFormat="1" applyFont="1" applyBorder="1" applyAlignment="1">
      <alignment horizontal="right" vertical="center"/>
      <protection/>
    </xf>
    <xf numFmtId="41" fontId="5" fillId="0" borderId="12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0" borderId="32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/>
    </xf>
    <xf numFmtId="178" fontId="5" fillId="0" borderId="35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/>
    </xf>
    <xf numFmtId="178" fontId="1" fillId="0" borderId="30" xfId="0" applyNumberFormat="1" applyFont="1" applyBorder="1" applyAlignment="1">
      <alignment horizontal="right" vertical="center"/>
    </xf>
    <xf numFmtId="178" fontId="1" fillId="0" borderId="37" xfId="0" applyNumberFormat="1" applyFont="1" applyBorder="1" applyAlignment="1">
      <alignment horizontal="right" vertical="center"/>
    </xf>
    <xf numFmtId="178" fontId="1" fillId="0" borderId="38" xfId="0" applyNumberFormat="1" applyFont="1" applyBorder="1" applyAlignment="1">
      <alignment horizontal="right" vertical="center"/>
    </xf>
    <xf numFmtId="178" fontId="1" fillId="0" borderId="39" xfId="0" applyNumberFormat="1" applyFont="1" applyBorder="1" applyAlignment="1">
      <alignment horizontal="right" vertical="center"/>
    </xf>
    <xf numFmtId="178" fontId="1" fillId="0" borderId="40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horizontal="right" vertical="center"/>
    </xf>
    <xf numFmtId="178" fontId="5" fillId="0" borderId="43" xfId="0" applyNumberFormat="1" applyFont="1" applyBorder="1" applyAlignment="1">
      <alignment horizontal="right" vertical="center"/>
    </xf>
    <xf numFmtId="178" fontId="5" fillId="0" borderId="44" xfId="0" applyNumberFormat="1" applyFont="1" applyBorder="1" applyAlignment="1">
      <alignment horizontal="right" vertical="center"/>
    </xf>
    <xf numFmtId="178" fontId="5" fillId="0" borderId="45" xfId="0" applyNumberFormat="1" applyFont="1" applyBorder="1" applyAlignment="1">
      <alignment horizontal="right" vertical="center"/>
    </xf>
    <xf numFmtId="178" fontId="5" fillId="0" borderId="46" xfId="0" applyNumberFormat="1" applyFont="1" applyBorder="1" applyAlignment="1">
      <alignment horizontal="right" vertical="center"/>
    </xf>
    <xf numFmtId="178" fontId="5" fillId="0" borderId="47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78" fontId="5" fillId="0" borderId="49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178" fontId="5" fillId="0" borderId="51" xfId="0" applyNumberFormat="1" applyFont="1" applyBorder="1" applyAlignment="1">
      <alignment horizontal="right" vertical="center"/>
    </xf>
    <xf numFmtId="178" fontId="5" fillId="0" borderId="52" xfId="0" applyNumberFormat="1" applyFont="1" applyBorder="1" applyAlignment="1">
      <alignment horizontal="right" vertical="center"/>
    </xf>
    <xf numFmtId="178" fontId="5" fillId="0" borderId="53" xfId="0" applyNumberFormat="1" applyFont="1" applyBorder="1" applyAlignment="1">
      <alignment horizontal="right" vertical="center"/>
    </xf>
    <xf numFmtId="178" fontId="5" fillId="0" borderId="54" xfId="0" applyNumberFormat="1" applyFont="1" applyBorder="1" applyAlignment="1">
      <alignment horizontal="right" vertical="center"/>
    </xf>
    <xf numFmtId="178" fontId="5" fillId="0" borderId="55" xfId="0" applyNumberFormat="1" applyFont="1" applyBorder="1" applyAlignment="1">
      <alignment horizontal="right" vertical="center"/>
    </xf>
    <xf numFmtId="178" fontId="1" fillId="0" borderId="56" xfId="0" applyNumberFormat="1" applyFont="1" applyBorder="1" applyAlignment="1">
      <alignment horizontal="right" vertical="center"/>
    </xf>
    <xf numFmtId="178" fontId="5" fillId="0" borderId="57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178" fontId="5" fillId="0" borderId="58" xfId="0" applyNumberFormat="1" applyFont="1" applyBorder="1" applyAlignment="1">
      <alignment horizontal="right" vertical="center"/>
    </xf>
    <xf numFmtId="178" fontId="5" fillId="0" borderId="59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5" fillId="0" borderId="60" xfId="0" applyNumberFormat="1" applyFont="1" applyBorder="1" applyAlignment="1">
      <alignment horizontal="right" vertical="center"/>
    </xf>
    <xf numFmtId="178" fontId="5" fillId="0" borderId="61" xfId="0" applyNumberFormat="1" applyFont="1" applyBorder="1" applyAlignment="1">
      <alignment horizontal="right" vertical="center"/>
    </xf>
    <xf numFmtId="178" fontId="5" fillId="0" borderId="62" xfId="0" applyNumberFormat="1" applyFont="1" applyBorder="1" applyAlignment="1">
      <alignment horizontal="right" vertical="center"/>
    </xf>
    <xf numFmtId="178" fontId="5" fillId="0" borderId="48" xfId="48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63" xfId="0" applyNumberFormat="1" applyFont="1" applyBorder="1" applyAlignment="1">
      <alignment horizontal="right" vertical="center"/>
    </xf>
    <xf numFmtId="178" fontId="5" fillId="0" borderId="64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178" fontId="5" fillId="0" borderId="22" xfId="61" applyNumberFormat="1" applyFont="1" applyBorder="1" applyAlignment="1">
      <alignment vertical="center"/>
      <protection/>
    </xf>
    <xf numFmtId="178" fontId="5" fillId="0" borderId="41" xfId="61" applyNumberFormat="1" applyFont="1" applyBorder="1" applyAlignment="1">
      <alignment vertical="center"/>
      <protection/>
    </xf>
    <xf numFmtId="178" fontId="5" fillId="0" borderId="33" xfId="61" applyNumberFormat="1" applyFont="1" applyBorder="1" applyAlignment="1">
      <alignment horizontal="right" vertical="center"/>
      <protection/>
    </xf>
    <xf numFmtId="178" fontId="1" fillId="0" borderId="30" xfId="61" applyNumberFormat="1" applyFont="1" applyBorder="1" applyAlignment="1">
      <alignment horizontal="right" vertical="center"/>
      <protection/>
    </xf>
    <xf numFmtId="178" fontId="1" fillId="0" borderId="37" xfId="61" applyNumberFormat="1" applyFont="1" applyBorder="1" applyAlignment="1">
      <alignment horizontal="right" vertical="center"/>
      <protection/>
    </xf>
    <xf numFmtId="178" fontId="5" fillId="0" borderId="37" xfId="61" applyNumberFormat="1" applyFont="1" applyBorder="1" applyAlignment="1">
      <alignment horizontal="right" vertical="center"/>
      <protection/>
    </xf>
    <xf numFmtId="178" fontId="5" fillId="0" borderId="65" xfId="61" applyNumberFormat="1" applyFont="1" applyBorder="1" applyAlignment="1">
      <alignment horizontal="right" vertical="center"/>
      <protection/>
    </xf>
    <xf numFmtId="178" fontId="5" fillId="0" borderId="20" xfId="61" applyNumberFormat="1" applyFont="1" applyBorder="1" applyAlignment="1">
      <alignment horizontal="right" vertical="center"/>
      <protection/>
    </xf>
    <xf numFmtId="178" fontId="5" fillId="0" borderId="66" xfId="61" applyNumberFormat="1" applyFont="1" applyBorder="1" applyAlignment="1">
      <alignment horizontal="right" vertical="center"/>
      <protection/>
    </xf>
    <xf numFmtId="178" fontId="5" fillId="0" borderId="21" xfId="61" applyNumberFormat="1" applyFont="1" applyBorder="1" applyAlignment="1">
      <alignment horizontal="right" vertical="center"/>
      <protection/>
    </xf>
    <xf numFmtId="178" fontId="5" fillId="0" borderId="26" xfId="61" applyNumberFormat="1" applyFont="1" applyBorder="1" applyAlignment="1">
      <alignment horizontal="right" vertical="center"/>
      <protection/>
    </xf>
    <xf numFmtId="178" fontId="5" fillId="0" borderId="26" xfId="48" applyNumberFormat="1" applyFont="1" applyBorder="1" applyAlignment="1">
      <alignment horizontal="right" vertical="center"/>
    </xf>
    <xf numFmtId="178" fontId="5" fillId="0" borderId="27" xfId="61" applyNumberFormat="1" applyFont="1" applyBorder="1" applyAlignment="1">
      <alignment horizontal="right" vertical="center"/>
      <protection/>
    </xf>
    <xf numFmtId="178" fontId="5" fillId="0" borderId="41" xfId="61" applyNumberFormat="1" applyFont="1" applyBorder="1" applyAlignment="1">
      <alignment horizontal="right" vertical="center"/>
      <protection/>
    </xf>
    <xf numFmtId="178" fontId="5" fillId="0" borderId="67" xfId="61" applyNumberFormat="1" applyFont="1" applyBorder="1" applyAlignment="1">
      <alignment horizontal="right" vertical="center"/>
      <protection/>
    </xf>
    <xf numFmtId="178" fontId="5" fillId="0" borderId="68" xfId="61" applyNumberFormat="1" applyFont="1" applyBorder="1" applyAlignment="1">
      <alignment horizontal="right" vertical="center"/>
      <protection/>
    </xf>
    <xf numFmtId="178" fontId="5" fillId="0" borderId="24" xfId="61" applyNumberFormat="1" applyFont="1" applyBorder="1" applyAlignment="1">
      <alignment horizontal="right" vertical="center"/>
      <protection/>
    </xf>
    <xf numFmtId="178" fontId="5" fillId="0" borderId="48" xfId="61" applyNumberFormat="1" applyFont="1" applyBorder="1" applyAlignment="1">
      <alignment horizontal="right" vertical="center"/>
      <protection/>
    </xf>
    <xf numFmtId="178" fontId="5" fillId="0" borderId="69" xfId="61" applyNumberFormat="1" applyFont="1" applyBorder="1" applyAlignment="1">
      <alignment horizontal="right" vertical="center"/>
      <protection/>
    </xf>
    <xf numFmtId="178" fontId="5" fillId="0" borderId="25" xfId="61" applyNumberFormat="1" applyFont="1" applyBorder="1" applyAlignment="1">
      <alignment horizontal="right" vertical="center"/>
      <protection/>
    </xf>
    <xf numFmtId="178" fontId="5" fillId="0" borderId="52" xfId="61" applyNumberFormat="1" applyFont="1" applyBorder="1" applyAlignment="1">
      <alignment horizontal="right" vertical="center"/>
      <protection/>
    </xf>
    <xf numFmtId="178" fontId="5" fillId="0" borderId="70" xfId="61" applyNumberFormat="1" applyFont="1" applyBorder="1" applyAlignment="1">
      <alignment horizontal="right" vertical="center"/>
      <protection/>
    </xf>
    <xf numFmtId="38" fontId="8" fillId="0" borderId="14" xfId="48" applyFont="1" applyBorder="1" applyAlignment="1">
      <alignment horizontal="distributed" vertical="center"/>
    </xf>
    <xf numFmtId="38" fontId="11" fillId="0" borderId="28" xfId="48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71" xfId="0" applyNumberFormat="1" applyFont="1" applyBorder="1" applyAlignment="1">
      <alignment horizontal="right" vertical="center"/>
    </xf>
    <xf numFmtId="0" fontId="0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41" fontId="5" fillId="0" borderId="72" xfId="0" applyNumberFormat="1" applyFont="1" applyBorder="1" applyAlignment="1">
      <alignment horizontal="right" vertical="center"/>
    </xf>
    <xf numFmtId="41" fontId="5" fillId="0" borderId="73" xfId="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8" fontId="10" fillId="0" borderId="0" xfId="48" applyFont="1" applyFill="1" applyAlignment="1">
      <alignment horizontal="left"/>
    </xf>
    <xf numFmtId="0" fontId="0" fillId="0" borderId="0" xfId="0" applyFill="1" applyAlignment="1">
      <alignment/>
    </xf>
    <xf numFmtId="0" fontId="5" fillId="0" borderId="7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7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178" fontId="5" fillId="0" borderId="3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41" xfId="0" applyNumberFormat="1" applyFont="1" applyFill="1" applyBorder="1" applyAlignment="1">
      <alignment horizontal="right" vertical="center"/>
    </xf>
    <xf numFmtId="38" fontId="11" fillId="0" borderId="28" xfId="48" applyFont="1" applyFill="1" applyBorder="1" applyAlignment="1">
      <alignment horizontal="distributed" vertical="center"/>
    </xf>
    <xf numFmtId="178" fontId="1" fillId="0" borderId="30" xfId="0" applyNumberFormat="1" applyFont="1" applyFill="1" applyBorder="1" applyAlignment="1">
      <alignment horizontal="right" vertical="center"/>
    </xf>
    <xf numFmtId="178" fontId="1" fillId="0" borderId="37" xfId="0" applyNumberFormat="1" applyFont="1" applyFill="1" applyBorder="1" applyAlignment="1">
      <alignment horizontal="right" vertical="center"/>
    </xf>
    <xf numFmtId="178" fontId="1" fillId="0" borderId="38" xfId="0" applyNumberFormat="1" applyFont="1" applyFill="1" applyBorder="1" applyAlignment="1">
      <alignment horizontal="right" vertical="center"/>
    </xf>
    <xf numFmtId="178" fontId="1" fillId="0" borderId="39" xfId="0" applyNumberFormat="1" applyFont="1" applyFill="1" applyBorder="1" applyAlignment="1">
      <alignment horizontal="right" vertical="center"/>
    </xf>
    <xf numFmtId="178" fontId="1" fillId="0" borderId="40" xfId="0" applyNumberFormat="1" applyFont="1" applyFill="1" applyBorder="1" applyAlignment="1">
      <alignment horizontal="right" vertical="center"/>
    </xf>
    <xf numFmtId="178" fontId="1" fillId="0" borderId="38" xfId="48" applyNumberFormat="1" applyFont="1" applyFill="1" applyBorder="1" applyAlignment="1">
      <alignment horizontal="right" vertical="center"/>
    </xf>
    <xf numFmtId="178" fontId="1" fillId="0" borderId="37" xfId="48" applyNumberFormat="1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distributed" vertical="center"/>
    </xf>
    <xf numFmtId="178" fontId="5" fillId="0" borderId="34" xfId="48" applyNumberFormat="1" applyFont="1" applyFill="1" applyBorder="1" applyAlignment="1">
      <alignment horizontal="right" vertical="center"/>
    </xf>
    <xf numFmtId="178" fontId="5" fillId="0" borderId="33" xfId="48" applyNumberFormat="1" applyFont="1" applyFill="1" applyBorder="1" applyAlignment="1">
      <alignment horizontal="right" vertical="center"/>
    </xf>
    <xf numFmtId="178" fontId="5" fillId="0" borderId="35" xfId="48" applyNumberFormat="1" applyFont="1" applyFill="1" applyBorder="1" applyAlignment="1">
      <alignment horizontal="right" vertical="center"/>
    </xf>
    <xf numFmtId="178" fontId="5" fillId="0" borderId="78" xfId="0" applyNumberFormat="1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lef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67" xfId="0" applyNumberFormat="1" applyFont="1" applyFill="1" applyBorder="1" applyAlignment="1">
      <alignment horizontal="right" vertical="center"/>
    </xf>
    <xf numFmtId="178" fontId="5" fillId="0" borderId="42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8" fontId="5" fillId="0" borderId="74" xfId="0" applyNumberFormat="1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distributed" vertical="center"/>
    </xf>
    <xf numFmtId="178" fontId="5" fillId="0" borderId="43" xfId="0" applyNumberFormat="1" applyFont="1" applyFill="1" applyBorder="1" applyAlignment="1">
      <alignment horizontal="right" vertical="center"/>
    </xf>
    <xf numFmtId="178" fontId="5" fillId="0" borderId="68" xfId="0" applyNumberFormat="1" applyFont="1" applyFill="1" applyBorder="1" applyAlignment="1">
      <alignment horizontal="right" vertical="center"/>
    </xf>
    <xf numFmtId="178" fontId="5" fillId="0" borderId="44" xfId="0" applyNumberFormat="1" applyFont="1" applyFill="1" applyBorder="1" applyAlignment="1">
      <alignment horizontal="right" vertical="center"/>
    </xf>
    <xf numFmtId="178" fontId="5" fillId="0" borderId="45" xfId="0" applyNumberFormat="1" applyFont="1" applyFill="1" applyBorder="1" applyAlignment="1">
      <alignment horizontal="right" vertical="center"/>
    </xf>
    <xf numFmtId="178" fontId="5" fillId="0" borderId="46" xfId="0" applyNumberFormat="1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right" vertical="center"/>
    </xf>
    <xf numFmtId="178" fontId="5" fillId="0" borderId="69" xfId="0" applyNumberFormat="1" applyFont="1" applyFill="1" applyBorder="1" applyAlignment="1">
      <alignment horizontal="right" vertical="center"/>
    </xf>
    <xf numFmtId="178" fontId="5" fillId="0" borderId="48" xfId="0" applyNumberFormat="1" applyFont="1" applyFill="1" applyBorder="1" applyAlignment="1">
      <alignment horizontal="right" vertical="center"/>
    </xf>
    <xf numFmtId="178" fontId="5" fillId="0" borderId="49" xfId="0" applyNumberFormat="1" applyFont="1" applyFill="1" applyBorder="1" applyAlignment="1">
      <alignment horizontal="right" vertical="center"/>
    </xf>
    <xf numFmtId="178" fontId="5" fillId="0" borderId="50" xfId="0" applyNumberFormat="1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distributed" vertical="center"/>
    </xf>
    <xf numFmtId="38" fontId="5" fillId="0" borderId="19" xfId="48" applyFont="1" applyFill="1" applyBorder="1" applyAlignment="1">
      <alignment horizontal="distributed" vertical="center"/>
    </xf>
    <xf numFmtId="178" fontId="5" fillId="0" borderId="51" xfId="0" applyNumberFormat="1" applyFont="1" applyFill="1" applyBorder="1" applyAlignment="1">
      <alignment horizontal="right" vertical="center"/>
    </xf>
    <xf numFmtId="178" fontId="5" fillId="0" borderId="70" xfId="0" applyNumberFormat="1" applyFont="1" applyFill="1" applyBorder="1" applyAlignment="1">
      <alignment horizontal="right" vertical="center"/>
    </xf>
    <xf numFmtId="178" fontId="5" fillId="0" borderId="52" xfId="0" applyNumberFormat="1" applyFont="1" applyFill="1" applyBorder="1" applyAlignment="1">
      <alignment horizontal="right" vertical="center"/>
    </xf>
    <xf numFmtId="178" fontId="5" fillId="0" borderId="53" xfId="0" applyNumberFormat="1" applyFont="1" applyFill="1" applyBorder="1" applyAlignment="1">
      <alignment horizontal="right" vertical="center"/>
    </xf>
    <xf numFmtId="178" fontId="5" fillId="0" borderId="5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78" fontId="5" fillId="0" borderId="55" xfId="0" applyNumberFormat="1" applyFont="1" applyFill="1" applyBorder="1" applyAlignment="1">
      <alignment horizontal="right" vertical="center"/>
    </xf>
    <xf numFmtId="179" fontId="5" fillId="0" borderId="42" xfId="0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55" xfId="0" applyNumberFormat="1" applyFont="1" applyFill="1" applyBorder="1" applyAlignment="1">
      <alignment horizontal="right" vertical="center"/>
    </xf>
    <xf numFmtId="179" fontId="5" fillId="0" borderId="82" xfId="0" applyNumberFormat="1" applyFont="1" applyFill="1" applyBorder="1" applyAlignment="1">
      <alignment horizontal="right" vertical="center"/>
    </xf>
    <xf numFmtId="178" fontId="5" fillId="0" borderId="82" xfId="0" applyNumberFormat="1" applyFont="1" applyFill="1" applyBorder="1" applyAlignment="1">
      <alignment horizontal="right" vertical="center"/>
    </xf>
    <xf numFmtId="38" fontId="8" fillId="0" borderId="22" xfId="48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1" fillId="0" borderId="83" xfId="0" applyNumberFormat="1" applyFont="1" applyFill="1" applyBorder="1" applyAlignment="1">
      <alignment horizontal="right" vertical="center"/>
    </xf>
    <xf numFmtId="178" fontId="1" fillId="0" borderId="65" xfId="0" applyNumberFormat="1" applyFont="1" applyFill="1" applyBorder="1" applyAlignment="1">
      <alignment horizontal="right" vertical="center"/>
    </xf>
    <xf numFmtId="179" fontId="1" fillId="0" borderId="38" xfId="0" applyNumberFormat="1" applyFont="1" applyFill="1" applyBorder="1" applyAlignment="1">
      <alignment horizontal="right" vertical="center"/>
    </xf>
    <xf numFmtId="179" fontId="1" fillId="0" borderId="37" xfId="0" applyNumberFormat="1" applyFont="1" applyFill="1" applyBorder="1" applyAlignment="1">
      <alignment horizontal="right" vertical="center"/>
    </xf>
    <xf numFmtId="179" fontId="1" fillId="0" borderId="39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right" vertical="center"/>
    </xf>
    <xf numFmtId="178" fontId="1" fillId="0" borderId="56" xfId="0" applyNumberFormat="1" applyFont="1" applyFill="1" applyBorder="1" applyAlignment="1">
      <alignment horizontal="right" vertical="center"/>
    </xf>
    <xf numFmtId="38" fontId="11" fillId="0" borderId="30" xfId="48" applyFont="1" applyFill="1" applyBorder="1" applyAlignment="1">
      <alignment horizontal="distributed" vertical="center"/>
    </xf>
    <xf numFmtId="178" fontId="5" fillId="0" borderId="80" xfId="0" applyNumberFormat="1" applyFont="1" applyFill="1" applyBorder="1" applyAlignment="1">
      <alignment horizontal="right" vertical="center"/>
    </xf>
    <xf numFmtId="178" fontId="5" fillId="0" borderId="33" xfId="50" applyNumberFormat="1" applyFont="1" applyFill="1" applyBorder="1" applyAlignment="1">
      <alignment horizontal="right" vertical="center"/>
    </xf>
    <xf numFmtId="179" fontId="5" fillId="0" borderId="34" xfId="0" applyNumberFormat="1" applyFont="1" applyFill="1" applyBorder="1" applyAlignment="1">
      <alignment horizontal="right" vertical="center"/>
    </xf>
    <xf numFmtId="179" fontId="5" fillId="0" borderId="80" xfId="0" applyNumberFormat="1" applyFont="1" applyFill="1" applyBorder="1" applyAlignment="1">
      <alignment horizontal="right" vertical="center"/>
    </xf>
    <xf numFmtId="179" fontId="5" fillId="0" borderId="57" xfId="0" applyNumberFormat="1" applyFont="1" applyFill="1" applyBorder="1" applyAlignment="1">
      <alignment horizontal="right" vertical="center"/>
    </xf>
    <xf numFmtId="178" fontId="5" fillId="0" borderId="57" xfId="0" applyNumberFormat="1" applyFont="1" applyFill="1" applyBorder="1" applyAlignment="1">
      <alignment horizontal="right" vertical="center"/>
    </xf>
    <xf numFmtId="38" fontId="5" fillId="0" borderId="20" xfId="48" applyFont="1" applyFill="1" applyBorder="1" applyAlignment="1">
      <alignment horizontal="distributed" vertical="center"/>
    </xf>
    <xf numFmtId="178" fontId="5" fillId="0" borderId="81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8" fontId="5" fillId="0" borderId="58" xfId="0" applyNumberFormat="1" applyFont="1" applyFill="1" applyBorder="1" applyAlignment="1">
      <alignment horizontal="right" vertical="center"/>
    </xf>
    <xf numFmtId="179" fontId="5" fillId="0" borderId="59" xfId="0" applyNumberFormat="1" applyFont="1" applyFill="1" applyBorder="1" applyAlignment="1">
      <alignment horizontal="right" vertical="center"/>
    </xf>
    <xf numFmtId="179" fontId="5" fillId="0" borderId="26" xfId="0" applyNumberFormat="1" applyFont="1" applyFill="1" applyBorder="1" applyAlignment="1">
      <alignment horizontal="right" vertical="center"/>
    </xf>
    <xf numFmtId="179" fontId="5" fillId="0" borderId="58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60" xfId="0" applyNumberFormat="1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distributed" vertical="center"/>
    </xf>
    <xf numFmtId="179" fontId="5" fillId="0" borderId="41" xfId="0" applyNumberFormat="1" applyFont="1" applyFill="1" applyBorder="1" applyAlignment="1">
      <alignment horizontal="right" vertical="center"/>
    </xf>
    <xf numFmtId="179" fontId="5" fillId="0" borderId="36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38" fontId="8" fillId="0" borderId="22" xfId="48" applyFont="1" applyFill="1" applyBorder="1" applyAlignment="1">
      <alignment horizontal="right" vertical="center"/>
    </xf>
    <xf numFmtId="178" fontId="5" fillId="0" borderId="61" xfId="0" applyNumberFormat="1" applyFont="1" applyFill="1" applyBorder="1" applyAlignment="1">
      <alignment horizontal="right" vertical="center"/>
    </xf>
    <xf numFmtId="179" fontId="5" fillId="0" borderId="84" xfId="0" applyNumberFormat="1" applyFont="1" applyFill="1" applyBorder="1" applyAlignment="1">
      <alignment horizontal="right"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5" fillId="0" borderId="46" xfId="0" applyNumberFormat="1" applyFont="1" applyFill="1" applyBorder="1" applyAlignment="1">
      <alignment horizontal="right" vertical="center"/>
    </xf>
    <xf numFmtId="179" fontId="5" fillId="0" borderId="68" xfId="0" applyNumberFormat="1" applyFont="1" applyFill="1" applyBorder="1" applyAlignment="1">
      <alignment horizontal="right" vertical="center"/>
    </xf>
    <xf numFmtId="179" fontId="5" fillId="0" borderId="85" xfId="0" applyNumberFormat="1" applyFont="1" applyFill="1" applyBorder="1" applyAlignment="1">
      <alignment horizontal="right" vertical="center"/>
    </xf>
    <xf numFmtId="178" fontId="5" fillId="0" borderId="85" xfId="0" applyNumberFormat="1" applyFont="1" applyFill="1" applyBorder="1" applyAlignment="1">
      <alignment horizontal="right" vertical="center"/>
    </xf>
    <xf numFmtId="38" fontId="5" fillId="0" borderId="23" xfId="48" applyFont="1" applyFill="1" applyBorder="1" applyAlignment="1">
      <alignment horizontal="distributed" vertical="center"/>
    </xf>
    <xf numFmtId="178" fontId="5" fillId="0" borderId="62" xfId="0" applyNumberFormat="1" applyFont="1" applyFill="1" applyBorder="1" applyAlignment="1">
      <alignment horizontal="right" vertical="center"/>
    </xf>
    <xf numFmtId="178" fontId="5" fillId="0" borderId="61" xfId="48" applyNumberFormat="1" applyFont="1" applyFill="1" applyBorder="1" applyAlignment="1">
      <alignment horizontal="right" vertical="center"/>
    </xf>
    <xf numFmtId="178" fontId="5" fillId="0" borderId="48" xfId="48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38" fontId="5" fillId="0" borderId="24" xfId="48" applyFont="1" applyFill="1" applyBorder="1" applyAlignment="1">
      <alignment horizontal="distributed" vertical="center"/>
    </xf>
    <xf numFmtId="178" fontId="5" fillId="0" borderId="76" xfId="0" applyNumberFormat="1" applyFont="1" applyFill="1" applyBorder="1" applyAlignment="1">
      <alignment horizontal="right" vertical="center"/>
    </xf>
    <xf numFmtId="178" fontId="5" fillId="0" borderId="76" xfId="48" applyNumberFormat="1" applyFont="1" applyFill="1" applyBorder="1" applyAlignment="1">
      <alignment horizontal="right" vertical="center"/>
    </xf>
    <xf numFmtId="38" fontId="5" fillId="0" borderId="86" xfId="48" applyFont="1" applyFill="1" applyBorder="1" applyAlignment="1">
      <alignment horizontal="distributed" vertical="center"/>
    </xf>
    <xf numFmtId="178" fontId="5" fillId="0" borderId="77" xfId="0" applyNumberFormat="1" applyFont="1" applyFill="1" applyBorder="1" applyAlignment="1">
      <alignment horizontal="right" vertical="center"/>
    </xf>
    <xf numFmtId="178" fontId="5" fillId="0" borderId="63" xfId="0" applyNumberFormat="1" applyFont="1" applyFill="1" applyBorder="1" applyAlignment="1">
      <alignment horizontal="right" vertical="center"/>
    </xf>
    <xf numFmtId="179" fontId="5" fillId="0" borderId="70" xfId="0" applyNumberFormat="1" applyFont="1" applyFill="1" applyBorder="1" applyAlignment="1">
      <alignment horizontal="right" vertical="center"/>
    </xf>
    <xf numFmtId="179" fontId="5" fillId="0" borderId="64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64" xfId="0" applyNumberFormat="1" applyFont="1" applyFill="1" applyBorder="1" applyAlignment="1">
      <alignment horizontal="right" vertical="center"/>
    </xf>
    <xf numFmtId="38" fontId="5" fillId="0" borderId="25" xfId="48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distributed" vertical="center"/>
    </xf>
    <xf numFmtId="38" fontId="1" fillId="0" borderId="28" xfId="48" applyFont="1" applyFill="1" applyBorder="1" applyAlignment="1">
      <alignment horizontal="distributed" vertical="center"/>
    </xf>
    <xf numFmtId="178" fontId="5" fillId="0" borderId="29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14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90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74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76" xfId="61" applyFont="1" applyBorder="1" applyAlignment="1">
      <alignment horizontal="center" vertical="center"/>
      <protection/>
    </xf>
    <xf numFmtId="0" fontId="5" fillId="0" borderId="61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91" xfId="61" applyFont="1" applyBorder="1" applyAlignment="1">
      <alignment horizontal="center" vertical="center"/>
      <protection/>
    </xf>
    <xf numFmtId="0" fontId="5" fillId="0" borderId="92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 wrapText="1"/>
      <protection/>
    </xf>
    <xf numFmtId="0" fontId="7" fillId="0" borderId="55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61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87" xfId="61" applyFont="1" applyBorder="1" applyAlignment="1">
      <alignment horizontal="center" vertical="center"/>
      <protection/>
    </xf>
    <xf numFmtId="0" fontId="5" fillId="0" borderId="93" xfId="61" applyFont="1" applyBorder="1" applyAlignment="1">
      <alignment horizontal="center" vertical="center"/>
      <protection/>
    </xf>
    <xf numFmtId="0" fontId="5" fillId="0" borderId="62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distributed" vertical="center"/>
      <protection/>
    </xf>
    <xf numFmtId="0" fontId="5" fillId="0" borderId="15" xfId="61" applyFont="1" applyFill="1" applyBorder="1" applyAlignment="1">
      <alignment horizontal="distributed" vertical="center"/>
      <protection/>
    </xf>
    <xf numFmtId="0" fontId="5" fillId="0" borderId="90" xfId="61" applyFont="1" applyFill="1" applyBorder="1" applyAlignment="1">
      <alignment horizontal="distributed" vertical="center"/>
      <protection/>
    </xf>
    <xf numFmtId="0" fontId="5" fillId="0" borderId="91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8" fillId="0" borderId="9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82　１10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showGridLines="0" zoomScaleSheetLayoutView="100" zoomScalePageLayoutView="0" workbookViewId="0" topLeftCell="A1">
      <selection activeCell="V12" sqref="V12"/>
    </sheetView>
  </sheetViews>
  <sheetFormatPr defaultColWidth="7.625" defaultRowHeight="18.75" customHeight="1"/>
  <cols>
    <col min="1" max="1" width="13.00390625" style="121" customWidth="1"/>
    <col min="2" max="7" width="7.375" style="121" bestFit="1" customWidth="1"/>
    <col min="8" max="10" width="4.00390625" style="121" customWidth="1"/>
    <col min="11" max="16" width="3.75390625" style="121" customWidth="1"/>
    <col min="17" max="22" width="4.00390625" style="121" bestFit="1" customWidth="1"/>
    <col min="23" max="25" width="3.375" style="121" bestFit="1" customWidth="1"/>
    <col min="26" max="26" width="1.00390625" style="121" customWidth="1"/>
    <col min="27" max="16384" width="7.625" style="121" customWidth="1"/>
  </cols>
  <sheetData>
    <row r="1" ht="11.25" customHeight="1"/>
    <row r="2" spans="1:25" ht="24" customHeight="1">
      <c r="A2" s="268" t="s">
        <v>88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2" ht="10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18.75" customHeight="1">
      <c r="A4" s="123" t="s">
        <v>89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ht="9" customHeight="1"/>
    <row r="6" ht="16.5" customHeight="1" thickBot="1">
      <c r="A6" s="124" t="s">
        <v>97</v>
      </c>
    </row>
    <row r="7" spans="1:26" s="130" customFormat="1" ht="18.75" customHeight="1">
      <c r="A7" s="125"/>
      <c r="B7" s="126"/>
      <c r="C7" s="125"/>
      <c r="D7" s="125"/>
      <c r="E7" s="127" t="s">
        <v>0</v>
      </c>
      <c r="F7" s="125"/>
      <c r="G7" s="128"/>
      <c r="H7" s="125" t="s">
        <v>1</v>
      </c>
      <c r="I7" s="125"/>
      <c r="J7" s="125"/>
      <c r="K7" s="127" t="s">
        <v>2</v>
      </c>
      <c r="L7" s="125"/>
      <c r="M7" s="128"/>
      <c r="N7" s="125" t="s">
        <v>6</v>
      </c>
      <c r="O7" s="125"/>
      <c r="P7" s="125"/>
      <c r="Q7" s="127"/>
      <c r="R7" s="125"/>
      <c r="S7" s="128"/>
      <c r="T7" s="127"/>
      <c r="U7" s="125"/>
      <c r="V7" s="128"/>
      <c r="W7" s="127"/>
      <c r="X7" s="125"/>
      <c r="Y7" s="125"/>
      <c r="Z7" s="129"/>
    </row>
    <row r="8" spans="1:26" s="130" customFormat="1" ht="18.75" customHeight="1">
      <c r="A8" s="129"/>
      <c r="B8" s="131"/>
      <c r="C8" s="129"/>
      <c r="D8" s="129"/>
      <c r="E8" s="271" t="s">
        <v>57</v>
      </c>
      <c r="F8" s="270"/>
      <c r="G8" s="272"/>
      <c r="H8" s="273" t="s">
        <v>58</v>
      </c>
      <c r="I8" s="274"/>
      <c r="J8" s="274"/>
      <c r="K8" s="275" t="s">
        <v>59</v>
      </c>
      <c r="L8" s="274"/>
      <c r="M8" s="276"/>
      <c r="N8" s="273" t="s">
        <v>60</v>
      </c>
      <c r="O8" s="274"/>
      <c r="P8" s="274"/>
      <c r="Q8" s="269" t="s">
        <v>7</v>
      </c>
      <c r="R8" s="270"/>
      <c r="S8" s="272"/>
      <c r="T8" s="277" t="s">
        <v>8</v>
      </c>
      <c r="U8" s="274"/>
      <c r="V8" s="276"/>
      <c r="W8" s="269" t="s">
        <v>107</v>
      </c>
      <c r="X8" s="270"/>
      <c r="Y8" s="270"/>
      <c r="Z8" s="129"/>
    </row>
    <row r="9" spans="1:26" s="130" customFormat="1" ht="18.75" customHeight="1">
      <c r="A9" s="134" t="s">
        <v>84</v>
      </c>
      <c r="B9" s="131"/>
      <c r="C9" s="132" t="s">
        <v>10</v>
      </c>
      <c r="D9" s="129"/>
      <c r="E9" s="269"/>
      <c r="F9" s="270"/>
      <c r="G9" s="272"/>
      <c r="H9" s="274"/>
      <c r="I9" s="274"/>
      <c r="J9" s="274"/>
      <c r="K9" s="277"/>
      <c r="L9" s="274"/>
      <c r="M9" s="276"/>
      <c r="N9" s="274"/>
      <c r="O9" s="274"/>
      <c r="P9" s="274"/>
      <c r="Q9" s="269"/>
      <c r="R9" s="270"/>
      <c r="S9" s="272"/>
      <c r="T9" s="277"/>
      <c r="U9" s="274"/>
      <c r="V9" s="276"/>
      <c r="W9" s="269"/>
      <c r="X9" s="270"/>
      <c r="Y9" s="270"/>
      <c r="Z9" s="129"/>
    </row>
    <row r="10" spans="1:26" s="130" customFormat="1" ht="18.75" customHeight="1">
      <c r="A10" s="129"/>
      <c r="B10" s="131"/>
      <c r="C10" s="135"/>
      <c r="D10" s="129"/>
      <c r="E10" s="269"/>
      <c r="F10" s="270"/>
      <c r="G10" s="272"/>
      <c r="H10" s="274"/>
      <c r="I10" s="274"/>
      <c r="J10" s="274"/>
      <c r="K10" s="277"/>
      <c r="L10" s="274"/>
      <c r="M10" s="276"/>
      <c r="N10" s="274"/>
      <c r="O10" s="274"/>
      <c r="P10" s="274"/>
      <c r="Q10" s="269"/>
      <c r="R10" s="270"/>
      <c r="S10" s="272"/>
      <c r="T10" s="277"/>
      <c r="U10" s="274"/>
      <c r="V10" s="276"/>
      <c r="W10" s="269"/>
      <c r="X10" s="270"/>
      <c r="Y10" s="270"/>
      <c r="Z10" s="129"/>
    </row>
    <row r="11" spans="1:26" s="130" customFormat="1" ht="18.75" customHeight="1" thickBot="1">
      <c r="A11" s="136"/>
      <c r="B11" s="137" t="s">
        <v>10</v>
      </c>
      <c r="C11" s="138" t="s">
        <v>11</v>
      </c>
      <c r="D11" s="139" t="s">
        <v>12</v>
      </c>
      <c r="E11" s="140" t="s">
        <v>10</v>
      </c>
      <c r="F11" s="139" t="s">
        <v>11</v>
      </c>
      <c r="G11" s="141" t="s">
        <v>12</v>
      </c>
      <c r="H11" s="142" t="s">
        <v>10</v>
      </c>
      <c r="I11" s="139" t="s">
        <v>11</v>
      </c>
      <c r="J11" s="139" t="s">
        <v>12</v>
      </c>
      <c r="K11" s="140" t="s">
        <v>10</v>
      </c>
      <c r="L11" s="139" t="s">
        <v>11</v>
      </c>
      <c r="M11" s="141" t="s">
        <v>12</v>
      </c>
      <c r="N11" s="142" t="s">
        <v>10</v>
      </c>
      <c r="O11" s="139" t="s">
        <v>11</v>
      </c>
      <c r="P11" s="139" t="s">
        <v>12</v>
      </c>
      <c r="Q11" s="140" t="s">
        <v>10</v>
      </c>
      <c r="R11" s="139" t="s">
        <v>11</v>
      </c>
      <c r="S11" s="141" t="s">
        <v>12</v>
      </c>
      <c r="T11" s="140" t="s">
        <v>10</v>
      </c>
      <c r="U11" s="139" t="s">
        <v>11</v>
      </c>
      <c r="V11" s="141" t="s">
        <v>12</v>
      </c>
      <c r="W11" s="140" t="s">
        <v>10</v>
      </c>
      <c r="X11" s="138" t="s">
        <v>11</v>
      </c>
      <c r="Y11" s="143" t="s">
        <v>12</v>
      </c>
      <c r="Z11" s="129"/>
    </row>
    <row r="12" spans="1:26" s="130" customFormat="1" ht="37.5" customHeight="1">
      <c r="A12" s="144" t="s">
        <v>101</v>
      </c>
      <c r="B12" s="145">
        <v>8307</v>
      </c>
      <c r="C12" s="146">
        <v>4261</v>
      </c>
      <c r="D12" s="146">
        <v>4046</v>
      </c>
      <c r="E12" s="147">
        <v>8198</v>
      </c>
      <c r="F12" s="146">
        <v>4204</v>
      </c>
      <c r="G12" s="148">
        <v>3994</v>
      </c>
      <c r="H12" s="149">
        <v>7</v>
      </c>
      <c r="I12" s="146">
        <v>4</v>
      </c>
      <c r="J12" s="146">
        <v>3</v>
      </c>
      <c r="K12" s="147">
        <v>1</v>
      </c>
      <c r="L12" s="146">
        <v>1</v>
      </c>
      <c r="M12" s="148">
        <v>0</v>
      </c>
      <c r="N12" s="149">
        <v>4</v>
      </c>
      <c r="O12" s="146">
        <v>4</v>
      </c>
      <c r="P12" s="146" t="s">
        <v>3</v>
      </c>
      <c r="Q12" s="147">
        <v>40</v>
      </c>
      <c r="R12" s="146">
        <v>24</v>
      </c>
      <c r="S12" s="148">
        <v>16</v>
      </c>
      <c r="T12" s="147">
        <v>56</v>
      </c>
      <c r="U12" s="146">
        <v>23</v>
      </c>
      <c r="V12" s="148">
        <v>33</v>
      </c>
      <c r="W12" s="147">
        <v>1</v>
      </c>
      <c r="X12" s="146">
        <v>1</v>
      </c>
      <c r="Y12" s="150">
        <v>0</v>
      </c>
      <c r="Z12" s="129"/>
    </row>
    <row r="13" spans="1:26" s="130" customFormat="1" ht="37.5" customHeight="1">
      <c r="A13" s="151" t="s">
        <v>103</v>
      </c>
      <c r="B13" s="152">
        <f aca="true" t="shared" si="0" ref="B13:G13">SUM(B14:B16)</f>
        <v>8529</v>
      </c>
      <c r="C13" s="153">
        <f t="shared" si="0"/>
        <v>4408</v>
      </c>
      <c r="D13" s="153">
        <f>SUM(D14:D16)</f>
        <v>4121</v>
      </c>
      <c r="E13" s="154">
        <f t="shared" si="0"/>
        <v>8416</v>
      </c>
      <c r="F13" s="153">
        <f t="shared" si="0"/>
        <v>4344</v>
      </c>
      <c r="G13" s="155">
        <f t="shared" si="0"/>
        <v>4072</v>
      </c>
      <c r="H13" s="156">
        <f aca="true" t="shared" si="1" ref="H13:Y13">SUM(H14:H16)</f>
        <v>13</v>
      </c>
      <c r="I13" s="153">
        <f>SUM(I14:I16)</f>
        <v>6</v>
      </c>
      <c r="J13" s="153">
        <f>SUM(J14:J16)</f>
        <v>7</v>
      </c>
      <c r="K13" s="154">
        <f t="shared" si="1"/>
        <v>7</v>
      </c>
      <c r="L13" s="153">
        <f t="shared" si="1"/>
        <v>6</v>
      </c>
      <c r="M13" s="155">
        <f t="shared" si="1"/>
        <v>1</v>
      </c>
      <c r="N13" s="156">
        <f t="shared" si="1"/>
        <v>9</v>
      </c>
      <c r="O13" s="153">
        <f t="shared" si="1"/>
        <v>9</v>
      </c>
      <c r="P13" s="153" t="s">
        <v>9</v>
      </c>
      <c r="Q13" s="154">
        <f t="shared" si="1"/>
        <v>19</v>
      </c>
      <c r="R13" s="153">
        <f t="shared" si="1"/>
        <v>11</v>
      </c>
      <c r="S13" s="155">
        <f t="shared" si="1"/>
        <v>8</v>
      </c>
      <c r="T13" s="154">
        <f t="shared" si="1"/>
        <v>64</v>
      </c>
      <c r="U13" s="153">
        <f t="shared" si="1"/>
        <v>31</v>
      </c>
      <c r="V13" s="155">
        <f t="shared" si="1"/>
        <v>33</v>
      </c>
      <c r="W13" s="157">
        <f t="shared" si="1"/>
        <v>1</v>
      </c>
      <c r="X13" s="158">
        <f t="shared" si="1"/>
        <v>1</v>
      </c>
      <c r="Y13" s="158">
        <f t="shared" si="1"/>
        <v>0</v>
      </c>
      <c r="Z13" s="129"/>
    </row>
    <row r="14" spans="1:26" s="130" customFormat="1" ht="37.5" customHeight="1">
      <c r="A14" s="159" t="s">
        <v>72</v>
      </c>
      <c r="B14" s="145">
        <f>SUM(E14,H14,K14,N14,Q14,T14,W14)</f>
        <v>116</v>
      </c>
      <c r="C14" s="146">
        <f>SUM(F14,I14,L14,O14,R14,U14,X14)</f>
        <v>57</v>
      </c>
      <c r="D14" s="146">
        <f>SUM(G14,J14,M14,P14,S14,V14,Y14)</f>
        <v>59</v>
      </c>
      <c r="E14" s="160">
        <f>SUM(F14:G14)</f>
        <v>115</v>
      </c>
      <c r="F14" s="146">
        <v>57</v>
      </c>
      <c r="G14" s="148">
        <v>58</v>
      </c>
      <c r="H14" s="147">
        <v>0</v>
      </c>
      <c r="I14" s="146">
        <v>0</v>
      </c>
      <c r="J14" s="146">
        <f>H14-I14</f>
        <v>0</v>
      </c>
      <c r="K14" s="147">
        <v>0</v>
      </c>
      <c r="L14" s="146">
        <v>0</v>
      </c>
      <c r="M14" s="146">
        <f>K14-L14</f>
        <v>0</v>
      </c>
      <c r="N14" s="147">
        <v>0</v>
      </c>
      <c r="O14" s="146">
        <v>0</v>
      </c>
      <c r="P14" s="146">
        <f>N14-O14</f>
        <v>0</v>
      </c>
      <c r="Q14" s="147">
        <v>0</v>
      </c>
      <c r="R14" s="146">
        <v>0</v>
      </c>
      <c r="S14" s="146">
        <f>Q14-R14</f>
        <v>0</v>
      </c>
      <c r="T14" s="147">
        <f>SUM(U14:V14)</f>
        <v>1</v>
      </c>
      <c r="U14" s="146">
        <v>0</v>
      </c>
      <c r="V14" s="146">
        <v>1</v>
      </c>
      <c r="W14" s="147">
        <v>0</v>
      </c>
      <c r="X14" s="146">
        <v>0</v>
      </c>
      <c r="Y14" s="146">
        <f>W14-X14</f>
        <v>0</v>
      </c>
      <c r="Z14" s="129"/>
    </row>
    <row r="15" spans="1:26" s="130" customFormat="1" ht="37.5" customHeight="1">
      <c r="A15" s="159" t="s">
        <v>73</v>
      </c>
      <c r="B15" s="145">
        <f aca="true" t="shared" si="2" ref="B15:Y15">SUM(B18:B34)</f>
        <v>8291</v>
      </c>
      <c r="C15" s="146">
        <f t="shared" si="2"/>
        <v>4283</v>
      </c>
      <c r="D15" s="146">
        <f t="shared" si="2"/>
        <v>4008</v>
      </c>
      <c r="E15" s="147">
        <f>SUM(F15:G15)</f>
        <v>8184</v>
      </c>
      <c r="F15" s="161">
        <f t="shared" si="2"/>
        <v>4222</v>
      </c>
      <c r="G15" s="162">
        <f t="shared" si="2"/>
        <v>3962</v>
      </c>
      <c r="H15" s="149">
        <f>SUM(H18:H34)</f>
        <v>10</v>
      </c>
      <c r="I15" s="146">
        <f t="shared" si="2"/>
        <v>3</v>
      </c>
      <c r="J15" s="146">
        <f>SUM(J18:J34)</f>
        <v>7</v>
      </c>
      <c r="K15" s="147">
        <f t="shared" si="2"/>
        <v>7</v>
      </c>
      <c r="L15" s="146">
        <f>SUM(L18:L34)</f>
        <v>6</v>
      </c>
      <c r="M15" s="148">
        <f t="shared" si="2"/>
        <v>1</v>
      </c>
      <c r="N15" s="149">
        <f t="shared" si="2"/>
        <v>9</v>
      </c>
      <c r="O15" s="146">
        <f t="shared" si="2"/>
        <v>9</v>
      </c>
      <c r="P15" s="148">
        <f t="shared" si="2"/>
        <v>0</v>
      </c>
      <c r="Q15" s="147">
        <f t="shared" si="2"/>
        <v>19</v>
      </c>
      <c r="R15" s="146">
        <f t="shared" si="2"/>
        <v>11</v>
      </c>
      <c r="S15" s="148">
        <f t="shared" si="2"/>
        <v>8</v>
      </c>
      <c r="T15" s="147">
        <f t="shared" si="2"/>
        <v>61</v>
      </c>
      <c r="U15" s="146">
        <f t="shared" si="2"/>
        <v>31</v>
      </c>
      <c r="V15" s="148">
        <f t="shared" si="2"/>
        <v>30</v>
      </c>
      <c r="W15" s="160">
        <f t="shared" si="2"/>
        <v>1</v>
      </c>
      <c r="X15" s="161">
        <f t="shared" si="2"/>
        <v>1</v>
      </c>
      <c r="Y15" s="161">
        <f t="shared" si="2"/>
        <v>0</v>
      </c>
      <c r="Z15" s="129"/>
    </row>
    <row r="16" spans="1:26" s="130" customFormat="1" ht="37.5" customHeight="1" thickBot="1">
      <c r="A16" s="159" t="s">
        <v>74</v>
      </c>
      <c r="B16" s="145">
        <f>SUM(E16,H16,K16,N16,Q16,T16)</f>
        <v>122</v>
      </c>
      <c r="C16" s="163">
        <f>SUM(F16,I16,L16,O16,R16,U16)</f>
        <v>68</v>
      </c>
      <c r="D16" s="146">
        <f>SUM(G16,J16,M16,P16,S16,V16)</f>
        <v>54</v>
      </c>
      <c r="E16" s="147">
        <f>SUM(F16:G16)</f>
        <v>117</v>
      </c>
      <c r="F16" s="146">
        <v>65</v>
      </c>
      <c r="G16" s="148">
        <v>52</v>
      </c>
      <c r="H16" s="149">
        <f>SUM(I16:J16)</f>
        <v>3</v>
      </c>
      <c r="I16" s="161">
        <v>3</v>
      </c>
      <c r="J16" s="146">
        <v>0</v>
      </c>
      <c r="K16" s="147">
        <v>0</v>
      </c>
      <c r="L16" s="146">
        <v>0</v>
      </c>
      <c r="M16" s="146">
        <f>K16-L16</f>
        <v>0</v>
      </c>
      <c r="N16" s="147">
        <v>0</v>
      </c>
      <c r="O16" s="146">
        <v>0</v>
      </c>
      <c r="P16" s="146">
        <f>N16-O16</f>
        <v>0</v>
      </c>
      <c r="Q16" s="147">
        <v>0</v>
      </c>
      <c r="R16" s="146">
        <v>0</v>
      </c>
      <c r="S16" s="146">
        <f>Q16-R16</f>
        <v>0</v>
      </c>
      <c r="T16" s="160">
        <f>SUM(U16:V16)</f>
        <v>2</v>
      </c>
      <c r="U16" s="161">
        <v>0</v>
      </c>
      <c r="V16" s="161">
        <v>2</v>
      </c>
      <c r="W16" s="147">
        <v>0</v>
      </c>
      <c r="X16" s="146">
        <v>0</v>
      </c>
      <c r="Y16" s="146">
        <f>W16-X16</f>
        <v>0</v>
      </c>
      <c r="Z16" s="129"/>
    </row>
    <row r="17" spans="1:26" s="130" customFormat="1" ht="12.75">
      <c r="A17" s="164" t="s">
        <v>75</v>
      </c>
      <c r="B17" s="165"/>
      <c r="C17" s="166"/>
      <c r="D17" s="150"/>
      <c r="E17" s="167"/>
      <c r="F17" s="150"/>
      <c r="G17" s="168"/>
      <c r="H17" s="169"/>
      <c r="I17" s="150"/>
      <c r="J17" s="150"/>
      <c r="K17" s="167"/>
      <c r="L17" s="150"/>
      <c r="M17" s="168"/>
      <c r="N17" s="169"/>
      <c r="O17" s="150"/>
      <c r="P17" s="150"/>
      <c r="Q17" s="167"/>
      <c r="R17" s="150"/>
      <c r="S17" s="168"/>
      <c r="T17" s="167"/>
      <c r="U17" s="150"/>
      <c r="V17" s="168"/>
      <c r="W17" s="167"/>
      <c r="X17" s="150"/>
      <c r="Y17" s="150"/>
      <c r="Z17" s="129"/>
    </row>
    <row r="18" spans="1:26" s="130" customFormat="1" ht="37.5" customHeight="1">
      <c r="A18" s="170" t="s">
        <v>76</v>
      </c>
      <c r="B18" s="171">
        <f>SUM(E18,H18,K18,N18,Q18,T18,W18)</f>
        <v>2442</v>
      </c>
      <c r="C18" s="172">
        <f>SUM(F18,I18,L18,O18,R18,U18,X18)</f>
        <v>1274</v>
      </c>
      <c r="D18" s="173">
        <f>SUM(G18,J18,M18,P18,S18,V18,Y18)</f>
        <v>1168</v>
      </c>
      <c r="E18" s="174">
        <f>SUM(F18:G18)</f>
        <v>2409</v>
      </c>
      <c r="F18" s="172">
        <v>1257</v>
      </c>
      <c r="G18" s="175">
        <v>1152</v>
      </c>
      <c r="H18" s="174">
        <f>SUM(I18:J18)</f>
        <v>1</v>
      </c>
      <c r="I18" s="172">
        <v>0</v>
      </c>
      <c r="J18" s="175">
        <v>1</v>
      </c>
      <c r="K18" s="174">
        <f>SUM(L18:M18)</f>
        <v>4</v>
      </c>
      <c r="L18" s="172">
        <v>3</v>
      </c>
      <c r="M18" s="175">
        <v>1</v>
      </c>
      <c r="N18" s="174">
        <f>SUM(O18:P18)</f>
        <v>4</v>
      </c>
      <c r="O18" s="172">
        <v>4</v>
      </c>
      <c r="P18" s="175">
        <v>0</v>
      </c>
      <c r="Q18" s="174">
        <f>SUM(R18:S18)</f>
        <v>2</v>
      </c>
      <c r="R18" s="172">
        <v>1</v>
      </c>
      <c r="S18" s="175">
        <v>1</v>
      </c>
      <c r="T18" s="174">
        <f>SUM(U18:V18)</f>
        <v>22</v>
      </c>
      <c r="U18" s="172">
        <v>9</v>
      </c>
      <c r="V18" s="175">
        <v>13</v>
      </c>
      <c r="W18" s="174">
        <f>SUM(X18:Y18)</f>
        <v>0</v>
      </c>
      <c r="X18" s="172">
        <v>0</v>
      </c>
      <c r="Y18" s="173">
        <v>0</v>
      </c>
      <c r="Z18" s="129"/>
    </row>
    <row r="19" spans="1:26" s="130" customFormat="1" ht="37.5" customHeight="1">
      <c r="A19" s="176" t="s">
        <v>77</v>
      </c>
      <c r="B19" s="177">
        <f aca="true" t="shared" si="3" ref="B19:D34">SUM(E19,H19,K19,N19,Q19,T19,W19)</f>
        <v>673</v>
      </c>
      <c r="C19" s="178">
        <f>SUM(F19,I19,L19,O19,R19,U19,X19)</f>
        <v>353</v>
      </c>
      <c r="D19" s="179">
        <f>SUM(G19,J19,M19,P19,S19,V19,Y19)</f>
        <v>320</v>
      </c>
      <c r="E19" s="180">
        <f aca="true" t="shared" si="4" ref="E19:E34">SUM(F19:G19)</f>
        <v>655</v>
      </c>
      <c r="F19" s="178">
        <v>341</v>
      </c>
      <c r="G19" s="181">
        <v>314</v>
      </c>
      <c r="H19" s="180">
        <f aca="true" t="shared" si="5" ref="H19:H34">SUM(I19:J19)</f>
        <v>2</v>
      </c>
      <c r="I19" s="172">
        <v>1</v>
      </c>
      <c r="J19" s="181">
        <v>1</v>
      </c>
      <c r="K19" s="174">
        <f aca="true" t="shared" si="6" ref="K19:K34">SUM(L19:M19)</f>
        <v>0</v>
      </c>
      <c r="L19" s="178">
        <v>0</v>
      </c>
      <c r="M19" s="175">
        <v>0</v>
      </c>
      <c r="N19" s="174">
        <f aca="true" t="shared" si="7" ref="N19:N34">SUM(O19:P19)</f>
        <v>3</v>
      </c>
      <c r="O19" s="178">
        <v>3</v>
      </c>
      <c r="P19" s="175">
        <v>0</v>
      </c>
      <c r="Q19" s="180">
        <f aca="true" t="shared" si="8" ref="Q19:Q34">SUM(R19:S19)</f>
        <v>1</v>
      </c>
      <c r="R19" s="172">
        <v>1</v>
      </c>
      <c r="S19" s="181">
        <v>0</v>
      </c>
      <c r="T19" s="180">
        <f aca="true" t="shared" si="9" ref="T19:T34">SUM(U19:V19)</f>
        <v>11</v>
      </c>
      <c r="U19" s="178">
        <v>6</v>
      </c>
      <c r="V19" s="181">
        <v>5</v>
      </c>
      <c r="W19" s="174">
        <f aca="true" t="shared" si="10" ref="W19:W34">SUM(X19:Y19)</f>
        <v>1</v>
      </c>
      <c r="X19" s="172">
        <v>1</v>
      </c>
      <c r="Y19" s="173">
        <v>0</v>
      </c>
      <c r="Z19" s="129"/>
    </row>
    <row r="20" spans="1:26" s="130" customFormat="1" ht="37.5" customHeight="1">
      <c r="A20" s="176" t="s">
        <v>78</v>
      </c>
      <c r="B20" s="177">
        <f t="shared" si="3"/>
        <v>356</v>
      </c>
      <c r="C20" s="178">
        <f t="shared" si="3"/>
        <v>190</v>
      </c>
      <c r="D20" s="179">
        <f t="shared" si="3"/>
        <v>166</v>
      </c>
      <c r="E20" s="180">
        <f t="shared" si="4"/>
        <v>349</v>
      </c>
      <c r="F20" s="178">
        <v>188</v>
      </c>
      <c r="G20" s="181">
        <v>161</v>
      </c>
      <c r="H20" s="180">
        <f t="shared" si="5"/>
        <v>2</v>
      </c>
      <c r="I20" s="178">
        <v>0</v>
      </c>
      <c r="J20" s="175">
        <v>2</v>
      </c>
      <c r="K20" s="174">
        <f t="shared" si="6"/>
        <v>0</v>
      </c>
      <c r="L20" s="172">
        <v>0</v>
      </c>
      <c r="M20" s="181">
        <v>0</v>
      </c>
      <c r="N20" s="174">
        <f t="shared" si="7"/>
        <v>0</v>
      </c>
      <c r="O20" s="172">
        <v>0</v>
      </c>
      <c r="P20" s="175">
        <v>0</v>
      </c>
      <c r="Q20" s="180">
        <f t="shared" si="8"/>
        <v>1</v>
      </c>
      <c r="R20" s="178">
        <v>0</v>
      </c>
      <c r="S20" s="175">
        <v>1</v>
      </c>
      <c r="T20" s="180">
        <f t="shared" si="9"/>
        <v>4</v>
      </c>
      <c r="U20" s="178">
        <v>2</v>
      </c>
      <c r="V20" s="181">
        <v>2</v>
      </c>
      <c r="W20" s="174">
        <f t="shared" si="10"/>
        <v>0</v>
      </c>
      <c r="X20" s="172">
        <v>0</v>
      </c>
      <c r="Y20" s="173">
        <v>0</v>
      </c>
      <c r="Z20" s="129"/>
    </row>
    <row r="21" spans="1:26" s="130" customFormat="1" ht="37.5" customHeight="1">
      <c r="A21" s="176" t="s">
        <v>79</v>
      </c>
      <c r="B21" s="177">
        <f t="shared" si="3"/>
        <v>371</v>
      </c>
      <c r="C21" s="178">
        <f t="shared" si="3"/>
        <v>190</v>
      </c>
      <c r="D21" s="179">
        <f t="shared" si="3"/>
        <v>181</v>
      </c>
      <c r="E21" s="180">
        <f t="shared" si="4"/>
        <v>368</v>
      </c>
      <c r="F21" s="178">
        <v>188</v>
      </c>
      <c r="G21" s="181">
        <v>180</v>
      </c>
      <c r="H21" s="180">
        <f t="shared" si="5"/>
        <v>0</v>
      </c>
      <c r="I21" s="172">
        <v>0</v>
      </c>
      <c r="J21" s="175">
        <v>0</v>
      </c>
      <c r="K21" s="174">
        <f t="shared" si="6"/>
        <v>0</v>
      </c>
      <c r="L21" s="178">
        <v>0</v>
      </c>
      <c r="M21" s="175">
        <v>0</v>
      </c>
      <c r="N21" s="174">
        <f t="shared" si="7"/>
        <v>0</v>
      </c>
      <c r="O21" s="172">
        <v>0</v>
      </c>
      <c r="P21" s="175">
        <v>0</v>
      </c>
      <c r="Q21" s="174">
        <f t="shared" si="8"/>
        <v>3</v>
      </c>
      <c r="R21" s="172">
        <v>2</v>
      </c>
      <c r="S21" s="175">
        <v>1</v>
      </c>
      <c r="T21" s="174">
        <f t="shared" si="9"/>
        <v>0</v>
      </c>
      <c r="U21" s="172">
        <v>0</v>
      </c>
      <c r="V21" s="175">
        <v>0</v>
      </c>
      <c r="W21" s="180">
        <f t="shared" si="10"/>
        <v>0</v>
      </c>
      <c r="X21" s="178">
        <v>0</v>
      </c>
      <c r="Y21" s="179">
        <v>0</v>
      </c>
      <c r="Z21" s="129"/>
    </row>
    <row r="22" spans="1:26" s="130" customFormat="1" ht="37.5" customHeight="1">
      <c r="A22" s="176" t="s">
        <v>80</v>
      </c>
      <c r="B22" s="177">
        <f t="shared" si="3"/>
        <v>259</v>
      </c>
      <c r="C22" s="178">
        <f t="shared" si="3"/>
        <v>132</v>
      </c>
      <c r="D22" s="179">
        <f t="shared" si="3"/>
        <v>127</v>
      </c>
      <c r="E22" s="180">
        <f t="shared" si="4"/>
        <v>257</v>
      </c>
      <c r="F22" s="178">
        <v>130</v>
      </c>
      <c r="G22" s="181">
        <v>127</v>
      </c>
      <c r="H22" s="180">
        <f t="shared" si="5"/>
        <v>1</v>
      </c>
      <c r="I22" s="178">
        <v>1</v>
      </c>
      <c r="J22" s="175">
        <v>0</v>
      </c>
      <c r="K22" s="174">
        <f t="shared" si="6"/>
        <v>0</v>
      </c>
      <c r="L22" s="172">
        <v>0</v>
      </c>
      <c r="M22" s="175">
        <v>0</v>
      </c>
      <c r="N22" s="174">
        <f t="shared" si="7"/>
        <v>0</v>
      </c>
      <c r="O22" s="172">
        <v>0</v>
      </c>
      <c r="P22" s="175">
        <v>0</v>
      </c>
      <c r="Q22" s="174">
        <f t="shared" si="8"/>
        <v>0</v>
      </c>
      <c r="R22" s="172">
        <v>0</v>
      </c>
      <c r="S22" s="175">
        <v>0</v>
      </c>
      <c r="T22" s="180">
        <f t="shared" si="9"/>
        <v>1</v>
      </c>
      <c r="U22" s="178">
        <v>1</v>
      </c>
      <c r="V22" s="181">
        <v>0</v>
      </c>
      <c r="W22" s="174">
        <f t="shared" si="10"/>
        <v>0</v>
      </c>
      <c r="X22" s="172">
        <v>0</v>
      </c>
      <c r="Y22" s="173">
        <v>0</v>
      </c>
      <c r="Z22" s="129"/>
    </row>
    <row r="23" spans="1:26" s="130" customFormat="1" ht="37.5" customHeight="1">
      <c r="A23" s="176" t="s">
        <v>81</v>
      </c>
      <c r="B23" s="177">
        <f t="shared" si="3"/>
        <v>676</v>
      </c>
      <c r="C23" s="178">
        <f t="shared" si="3"/>
        <v>336</v>
      </c>
      <c r="D23" s="179">
        <f t="shared" si="3"/>
        <v>340</v>
      </c>
      <c r="E23" s="180">
        <f t="shared" si="4"/>
        <v>672</v>
      </c>
      <c r="F23" s="178">
        <v>335</v>
      </c>
      <c r="G23" s="181">
        <v>337</v>
      </c>
      <c r="H23" s="180">
        <f t="shared" si="5"/>
        <v>0</v>
      </c>
      <c r="I23" s="172">
        <v>0</v>
      </c>
      <c r="J23" s="175">
        <v>0</v>
      </c>
      <c r="K23" s="174">
        <f t="shared" si="6"/>
        <v>0</v>
      </c>
      <c r="L23" s="172">
        <v>0</v>
      </c>
      <c r="M23" s="175">
        <v>0</v>
      </c>
      <c r="N23" s="174">
        <f t="shared" si="7"/>
        <v>0</v>
      </c>
      <c r="O23" s="178">
        <v>0</v>
      </c>
      <c r="P23" s="175">
        <v>0</v>
      </c>
      <c r="Q23" s="180">
        <f t="shared" si="8"/>
        <v>2</v>
      </c>
      <c r="R23" s="178">
        <v>1</v>
      </c>
      <c r="S23" s="175">
        <v>1</v>
      </c>
      <c r="T23" s="180">
        <f t="shared" si="9"/>
        <v>2</v>
      </c>
      <c r="U23" s="178">
        <v>0</v>
      </c>
      <c r="V23" s="181">
        <v>2</v>
      </c>
      <c r="W23" s="174">
        <f t="shared" si="10"/>
        <v>0</v>
      </c>
      <c r="X23" s="172">
        <v>0</v>
      </c>
      <c r="Y23" s="173">
        <v>0</v>
      </c>
      <c r="Z23" s="129"/>
    </row>
    <row r="24" spans="1:26" s="130" customFormat="1" ht="37.5" customHeight="1">
      <c r="A24" s="176" t="s">
        <v>4</v>
      </c>
      <c r="B24" s="177">
        <f t="shared" si="3"/>
        <v>326</v>
      </c>
      <c r="C24" s="178">
        <f t="shared" si="3"/>
        <v>169</v>
      </c>
      <c r="D24" s="179">
        <f t="shared" si="3"/>
        <v>157</v>
      </c>
      <c r="E24" s="180">
        <f t="shared" si="4"/>
        <v>320</v>
      </c>
      <c r="F24" s="178">
        <v>166</v>
      </c>
      <c r="G24" s="181">
        <v>154</v>
      </c>
      <c r="H24" s="180">
        <f t="shared" si="5"/>
        <v>0</v>
      </c>
      <c r="I24" s="172">
        <v>0</v>
      </c>
      <c r="J24" s="175">
        <v>0</v>
      </c>
      <c r="K24" s="174">
        <f t="shared" si="6"/>
        <v>0</v>
      </c>
      <c r="L24" s="172">
        <v>0</v>
      </c>
      <c r="M24" s="175">
        <v>0</v>
      </c>
      <c r="N24" s="174">
        <f t="shared" si="7"/>
        <v>0</v>
      </c>
      <c r="O24" s="172">
        <v>0</v>
      </c>
      <c r="P24" s="175">
        <v>0</v>
      </c>
      <c r="Q24" s="174">
        <f t="shared" si="8"/>
        <v>2</v>
      </c>
      <c r="R24" s="172">
        <v>1</v>
      </c>
      <c r="S24" s="175">
        <v>1</v>
      </c>
      <c r="T24" s="180">
        <f t="shared" si="9"/>
        <v>4</v>
      </c>
      <c r="U24" s="178">
        <v>2</v>
      </c>
      <c r="V24" s="181">
        <v>2</v>
      </c>
      <c r="W24" s="174">
        <f t="shared" si="10"/>
        <v>0</v>
      </c>
      <c r="X24" s="172">
        <v>0</v>
      </c>
      <c r="Y24" s="173">
        <v>0</v>
      </c>
      <c r="Z24" s="129"/>
    </row>
    <row r="25" spans="1:26" s="130" customFormat="1" ht="37.5" customHeight="1">
      <c r="A25" s="176" t="s">
        <v>91</v>
      </c>
      <c r="B25" s="177">
        <f t="shared" si="3"/>
        <v>920</v>
      </c>
      <c r="C25" s="178">
        <f t="shared" si="3"/>
        <v>476</v>
      </c>
      <c r="D25" s="179">
        <f t="shared" si="3"/>
        <v>444</v>
      </c>
      <c r="E25" s="180">
        <f t="shared" si="4"/>
        <v>911</v>
      </c>
      <c r="F25" s="178">
        <v>470</v>
      </c>
      <c r="G25" s="181">
        <v>441</v>
      </c>
      <c r="H25" s="180">
        <f t="shared" si="5"/>
        <v>1</v>
      </c>
      <c r="I25" s="172">
        <v>1</v>
      </c>
      <c r="J25" s="175">
        <v>0</v>
      </c>
      <c r="K25" s="174">
        <f t="shared" si="6"/>
        <v>1</v>
      </c>
      <c r="L25" s="172">
        <v>1</v>
      </c>
      <c r="M25" s="175">
        <v>0</v>
      </c>
      <c r="N25" s="174">
        <f t="shared" si="7"/>
        <v>0</v>
      </c>
      <c r="O25" s="172">
        <v>0</v>
      </c>
      <c r="P25" s="175">
        <v>0</v>
      </c>
      <c r="Q25" s="180">
        <f t="shared" si="8"/>
        <v>4</v>
      </c>
      <c r="R25" s="178">
        <v>2</v>
      </c>
      <c r="S25" s="175">
        <v>2</v>
      </c>
      <c r="T25" s="180">
        <f t="shared" si="9"/>
        <v>3</v>
      </c>
      <c r="U25" s="178">
        <v>2</v>
      </c>
      <c r="V25" s="181">
        <v>1</v>
      </c>
      <c r="W25" s="174">
        <f t="shared" si="10"/>
        <v>0</v>
      </c>
      <c r="X25" s="172">
        <v>0</v>
      </c>
      <c r="Y25" s="173">
        <v>0</v>
      </c>
      <c r="Z25" s="129"/>
    </row>
    <row r="26" spans="1:26" s="130" customFormat="1" ht="37.5" customHeight="1">
      <c r="A26" s="176" t="s">
        <v>92</v>
      </c>
      <c r="B26" s="177">
        <f t="shared" si="3"/>
        <v>1082</v>
      </c>
      <c r="C26" s="178">
        <f t="shared" si="3"/>
        <v>545</v>
      </c>
      <c r="D26" s="179">
        <f t="shared" si="3"/>
        <v>537</v>
      </c>
      <c r="E26" s="180">
        <f t="shared" si="4"/>
        <v>1071</v>
      </c>
      <c r="F26" s="178">
        <v>537</v>
      </c>
      <c r="G26" s="181">
        <v>534</v>
      </c>
      <c r="H26" s="180">
        <f t="shared" si="5"/>
        <v>0</v>
      </c>
      <c r="I26" s="172">
        <v>0</v>
      </c>
      <c r="J26" s="175">
        <v>0</v>
      </c>
      <c r="K26" s="174">
        <f t="shared" si="6"/>
        <v>0</v>
      </c>
      <c r="L26" s="178">
        <v>0</v>
      </c>
      <c r="M26" s="175">
        <v>0</v>
      </c>
      <c r="N26" s="174">
        <f t="shared" si="7"/>
        <v>1</v>
      </c>
      <c r="O26" s="178">
        <v>1</v>
      </c>
      <c r="P26" s="175">
        <v>0</v>
      </c>
      <c r="Q26" s="180">
        <f t="shared" si="8"/>
        <v>2</v>
      </c>
      <c r="R26" s="178">
        <v>2</v>
      </c>
      <c r="S26" s="175">
        <v>0</v>
      </c>
      <c r="T26" s="180">
        <f t="shared" si="9"/>
        <v>8</v>
      </c>
      <c r="U26" s="178">
        <v>5</v>
      </c>
      <c r="V26" s="175">
        <v>3</v>
      </c>
      <c r="W26" s="174">
        <f t="shared" si="10"/>
        <v>0</v>
      </c>
      <c r="X26" s="172">
        <v>0</v>
      </c>
      <c r="Y26" s="173">
        <v>0</v>
      </c>
      <c r="Z26" s="129"/>
    </row>
    <row r="27" spans="1:26" s="130" customFormat="1" ht="37.5" customHeight="1">
      <c r="A27" s="176" t="s">
        <v>82</v>
      </c>
      <c r="B27" s="177">
        <f t="shared" si="3"/>
        <v>198</v>
      </c>
      <c r="C27" s="178">
        <f t="shared" si="3"/>
        <v>116</v>
      </c>
      <c r="D27" s="179">
        <f t="shared" si="3"/>
        <v>82</v>
      </c>
      <c r="E27" s="180">
        <f t="shared" si="4"/>
        <v>198</v>
      </c>
      <c r="F27" s="178">
        <v>116</v>
      </c>
      <c r="G27" s="181">
        <v>82</v>
      </c>
      <c r="H27" s="180">
        <f t="shared" si="5"/>
        <v>0</v>
      </c>
      <c r="I27" s="172">
        <v>0</v>
      </c>
      <c r="J27" s="175">
        <v>0</v>
      </c>
      <c r="K27" s="174">
        <f t="shared" si="6"/>
        <v>0</v>
      </c>
      <c r="L27" s="172">
        <v>0</v>
      </c>
      <c r="M27" s="175">
        <v>0</v>
      </c>
      <c r="N27" s="174">
        <f t="shared" si="7"/>
        <v>0</v>
      </c>
      <c r="O27" s="178">
        <v>0</v>
      </c>
      <c r="P27" s="175">
        <v>0</v>
      </c>
      <c r="Q27" s="174">
        <f t="shared" si="8"/>
        <v>0</v>
      </c>
      <c r="R27" s="172">
        <v>0</v>
      </c>
      <c r="S27" s="175">
        <v>0</v>
      </c>
      <c r="T27" s="174">
        <f t="shared" si="9"/>
        <v>0</v>
      </c>
      <c r="U27" s="172">
        <v>0</v>
      </c>
      <c r="V27" s="175">
        <v>0</v>
      </c>
      <c r="W27" s="174">
        <f t="shared" si="10"/>
        <v>0</v>
      </c>
      <c r="X27" s="172">
        <v>0</v>
      </c>
      <c r="Y27" s="173">
        <v>0</v>
      </c>
      <c r="Z27" s="129"/>
    </row>
    <row r="28" spans="1:26" s="130" customFormat="1" ht="37.5" customHeight="1">
      <c r="A28" s="176" t="s">
        <v>83</v>
      </c>
      <c r="B28" s="177">
        <f t="shared" si="3"/>
        <v>32</v>
      </c>
      <c r="C28" s="178">
        <f t="shared" si="3"/>
        <v>17</v>
      </c>
      <c r="D28" s="179">
        <f t="shared" si="3"/>
        <v>15</v>
      </c>
      <c r="E28" s="180">
        <f t="shared" si="4"/>
        <v>32</v>
      </c>
      <c r="F28" s="178">
        <v>17</v>
      </c>
      <c r="G28" s="181">
        <v>15</v>
      </c>
      <c r="H28" s="180">
        <f t="shared" si="5"/>
        <v>0</v>
      </c>
      <c r="I28" s="172">
        <v>0</v>
      </c>
      <c r="J28" s="175">
        <v>0</v>
      </c>
      <c r="K28" s="174">
        <f t="shared" si="6"/>
        <v>0</v>
      </c>
      <c r="L28" s="172">
        <v>0</v>
      </c>
      <c r="M28" s="175">
        <v>0</v>
      </c>
      <c r="N28" s="174">
        <f t="shared" si="7"/>
        <v>0</v>
      </c>
      <c r="O28" s="172">
        <v>0</v>
      </c>
      <c r="P28" s="175">
        <v>0</v>
      </c>
      <c r="Q28" s="174">
        <f t="shared" si="8"/>
        <v>0</v>
      </c>
      <c r="R28" s="172">
        <v>0</v>
      </c>
      <c r="S28" s="175">
        <v>0</v>
      </c>
      <c r="T28" s="174">
        <f t="shared" si="9"/>
        <v>0</v>
      </c>
      <c r="U28" s="172">
        <v>0</v>
      </c>
      <c r="V28" s="175">
        <v>0</v>
      </c>
      <c r="W28" s="174">
        <f t="shared" si="10"/>
        <v>0</v>
      </c>
      <c r="X28" s="172">
        <v>0</v>
      </c>
      <c r="Y28" s="173">
        <v>0</v>
      </c>
      <c r="Z28" s="129"/>
    </row>
    <row r="29" spans="1:26" s="130" customFormat="1" ht="37.5" customHeight="1">
      <c r="A29" s="176" t="s">
        <v>37</v>
      </c>
      <c r="B29" s="177">
        <f t="shared" si="3"/>
        <v>129</v>
      </c>
      <c r="C29" s="178">
        <f t="shared" si="3"/>
        <v>70</v>
      </c>
      <c r="D29" s="179">
        <f t="shared" si="3"/>
        <v>59</v>
      </c>
      <c r="E29" s="180">
        <f t="shared" si="4"/>
        <v>129</v>
      </c>
      <c r="F29" s="178">
        <v>70</v>
      </c>
      <c r="G29" s="181">
        <v>59</v>
      </c>
      <c r="H29" s="180">
        <f t="shared" si="5"/>
        <v>0</v>
      </c>
      <c r="I29" s="172">
        <v>0</v>
      </c>
      <c r="J29" s="175">
        <v>0</v>
      </c>
      <c r="K29" s="174">
        <f t="shared" si="6"/>
        <v>0</v>
      </c>
      <c r="L29" s="172">
        <v>0</v>
      </c>
      <c r="M29" s="175">
        <v>0</v>
      </c>
      <c r="N29" s="174">
        <f t="shared" si="7"/>
        <v>0</v>
      </c>
      <c r="O29" s="172">
        <v>0</v>
      </c>
      <c r="P29" s="175">
        <v>0</v>
      </c>
      <c r="Q29" s="174">
        <f t="shared" si="8"/>
        <v>0</v>
      </c>
      <c r="R29" s="172">
        <v>0</v>
      </c>
      <c r="S29" s="175">
        <v>0</v>
      </c>
      <c r="T29" s="174">
        <f t="shared" si="9"/>
        <v>0</v>
      </c>
      <c r="U29" s="172">
        <v>0</v>
      </c>
      <c r="V29" s="175">
        <v>0</v>
      </c>
      <c r="W29" s="174">
        <f t="shared" si="10"/>
        <v>0</v>
      </c>
      <c r="X29" s="172">
        <v>0</v>
      </c>
      <c r="Y29" s="173">
        <v>0</v>
      </c>
      <c r="Z29" s="129"/>
    </row>
    <row r="30" spans="1:26" s="130" customFormat="1" ht="37.5" customHeight="1">
      <c r="A30" s="176" t="s">
        <v>38</v>
      </c>
      <c r="B30" s="177">
        <f t="shared" si="3"/>
        <v>249</v>
      </c>
      <c r="C30" s="178">
        <f t="shared" si="3"/>
        <v>121</v>
      </c>
      <c r="D30" s="179">
        <f t="shared" si="3"/>
        <v>128</v>
      </c>
      <c r="E30" s="180">
        <f t="shared" si="4"/>
        <v>245</v>
      </c>
      <c r="F30" s="178">
        <v>120</v>
      </c>
      <c r="G30" s="181">
        <v>125</v>
      </c>
      <c r="H30" s="180">
        <f t="shared" si="5"/>
        <v>0</v>
      </c>
      <c r="I30" s="172">
        <v>0</v>
      </c>
      <c r="J30" s="175">
        <v>0</v>
      </c>
      <c r="K30" s="174">
        <f t="shared" si="6"/>
        <v>0</v>
      </c>
      <c r="L30" s="172">
        <v>0</v>
      </c>
      <c r="M30" s="175">
        <v>0</v>
      </c>
      <c r="N30" s="174">
        <f t="shared" si="7"/>
        <v>0</v>
      </c>
      <c r="O30" s="172">
        <v>0</v>
      </c>
      <c r="P30" s="175">
        <v>0</v>
      </c>
      <c r="Q30" s="180">
        <f t="shared" si="8"/>
        <v>2</v>
      </c>
      <c r="R30" s="178">
        <v>1</v>
      </c>
      <c r="S30" s="181">
        <v>1</v>
      </c>
      <c r="T30" s="180">
        <f t="shared" si="9"/>
        <v>2</v>
      </c>
      <c r="U30" s="178">
        <v>0</v>
      </c>
      <c r="V30" s="175">
        <v>2</v>
      </c>
      <c r="W30" s="174">
        <f t="shared" si="10"/>
        <v>0</v>
      </c>
      <c r="X30" s="172">
        <v>0</v>
      </c>
      <c r="Y30" s="173">
        <v>0</v>
      </c>
      <c r="Z30" s="129"/>
    </row>
    <row r="31" spans="1:26" s="130" customFormat="1" ht="37.5" customHeight="1">
      <c r="A31" s="176" t="s">
        <v>39</v>
      </c>
      <c r="B31" s="177">
        <f t="shared" si="3"/>
        <v>121</v>
      </c>
      <c r="C31" s="178">
        <f t="shared" si="3"/>
        <v>64</v>
      </c>
      <c r="D31" s="179">
        <f t="shared" si="3"/>
        <v>57</v>
      </c>
      <c r="E31" s="180">
        <f t="shared" si="4"/>
        <v>119</v>
      </c>
      <c r="F31" s="178">
        <v>63</v>
      </c>
      <c r="G31" s="181">
        <v>56</v>
      </c>
      <c r="H31" s="180">
        <f t="shared" si="5"/>
        <v>1</v>
      </c>
      <c r="I31" s="172">
        <v>0</v>
      </c>
      <c r="J31" s="175">
        <v>1</v>
      </c>
      <c r="K31" s="174">
        <f t="shared" si="6"/>
        <v>0</v>
      </c>
      <c r="L31" s="172">
        <v>0</v>
      </c>
      <c r="M31" s="175">
        <v>0</v>
      </c>
      <c r="N31" s="174">
        <f t="shared" si="7"/>
        <v>0</v>
      </c>
      <c r="O31" s="172">
        <v>0</v>
      </c>
      <c r="P31" s="175">
        <v>0</v>
      </c>
      <c r="Q31" s="174">
        <f t="shared" si="8"/>
        <v>0</v>
      </c>
      <c r="R31" s="172">
        <v>0</v>
      </c>
      <c r="S31" s="175">
        <v>0</v>
      </c>
      <c r="T31" s="180">
        <f t="shared" si="9"/>
        <v>1</v>
      </c>
      <c r="U31" s="178">
        <v>1</v>
      </c>
      <c r="V31" s="181">
        <v>0</v>
      </c>
      <c r="W31" s="174">
        <f t="shared" si="10"/>
        <v>0</v>
      </c>
      <c r="X31" s="172">
        <v>0</v>
      </c>
      <c r="Y31" s="173">
        <v>0</v>
      </c>
      <c r="Z31" s="129"/>
    </row>
    <row r="32" spans="1:26" s="130" customFormat="1" ht="37.5" customHeight="1">
      <c r="A32" s="176" t="s">
        <v>40</v>
      </c>
      <c r="B32" s="177">
        <f t="shared" si="3"/>
        <v>157</v>
      </c>
      <c r="C32" s="178">
        <f t="shared" si="3"/>
        <v>76</v>
      </c>
      <c r="D32" s="179">
        <f t="shared" si="3"/>
        <v>81</v>
      </c>
      <c r="E32" s="180">
        <f t="shared" si="4"/>
        <v>154</v>
      </c>
      <c r="F32" s="178">
        <v>73</v>
      </c>
      <c r="G32" s="181">
        <v>81</v>
      </c>
      <c r="H32" s="180">
        <f t="shared" si="5"/>
        <v>0</v>
      </c>
      <c r="I32" s="172">
        <v>0</v>
      </c>
      <c r="J32" s="175">
        <v>0</v>
      </c>
      <c r="K32" s="174">
        <f t="shared" si="6"/>
        <v>0</v>
      </c>
      <c r="L32" s="172">
        <v>0</v>
      </c>
      <c r="M32" s="175">
        <v>0</v>
      </c>
      <c r="N32" s="174">
        <f t="shared" si="7"/>
        <v>1</v>
      </c>
      <c r="O32" s="172">
        <v>1</v>
      </c>
      <c r="P32" s="175">
        <v>0</v>
      </c>
      <c r="Q32" s="174">
        <f t="shared" si="8"/>
        <v>0</v>
      </c>
      <c r="R32" s="172">
        <v>0</v>
      </c>
      <c r="S32" s="175">
        <v>0</v>
      </c>
      <c r="T32" s="174">
        <f t="shared" si="9"/>
        <v>2</v>
      </c>
      <c r="U32" s="172">
        <v>2</v>
      </c>
      <c r="V32" s="175">
        <v>0</v>
      </c>
      <c r="W32" s="174">
        <f t="shared" si="10"/>
        <v>0</v>
      </c>
      <c r="X32" s="172">
        <v>0</v>
      </c>
      <c r="Y32" s="173">
        <v>0</v>
      </c>
      <c r="Z32" s="129"/>
    </row>
    <row r="33" spans="1:26" s="130" customFormat="1" ht="37.5" customHeight="1">
      <c r="A33" s="182" t="s">
        <v>93</v>
      </c>
      <c r="B33" s="177">
        <f t="shared" si="3"/>
        <v>102</v>
      </c>
      <c r="C33" s="178">
        <f t="shared" si="3"/>
        <v>56</v>
      </c>
      <c r="D33" s="179">
        <f t="shared" si="3"/>
        <v>46</v>
      </c>
      <c r="E33" s="180">
        <f t="shared" si="4"/>
        <v>100</v>
      </c>
      <c r="F33" s="178">
        <v>55</v>
      </c>
      <c r="G33" s="181">
        <v>45</v>
      </c>
      <c r="H33" s="180">
        <f t="shared" si="5"/>
        <v>1</v>
      </c>
      <c r="I33" s="172">
        <v>0</v>
      </c>
      <c r="J33" s="181">
        <v>1</v>
      </c>
      <c r="K33" s="174">
        <f t="shared" si="6"/>
        <v>0</v>
      </c>
      <c r="L33" s="172">
        <v>0</v>
      </c>
      <c r="M33" s="175">
        <v>0</v>
      </c>
      <c r="N33" s="174">
        <f t="shared" si="7"/>
        <v>0</v>
      </c>
      <c r="O33" s="172">
        <v>0</v>
      </c>
      <c r="P33" s="175">
        <v>0</v>
      </c>
      <c r="Q33" s="174">
        <f t="shared" si="8"/>
        <v>0</v>
      </c>
      <c r="R33" s="172">
        <v>0</v>
      </c>
      <c r="S33" s="175">
        <v>0</v>
      </c>
      <c r="T33" s="174">
        <f t="shared" si="9"/>
        <v>1</v>
      </c>
      <c r="U33" s="172">
        <v>1</v>
      </c>
      <c r="V33" s="175">
        <v>0</v>
      </c>
      <c r="W33" s="174">
        <f t="shared" si="10"/>
        <v>0</v>
      </c>
      <c r="X33" s="172">
        <v>0</v>
      </c>
      <c r="Y33" s="173">
        <v>0</v>
      </c>
      <c r="Z33" s="129"/>
    </row>
    <row r="34" spans="1:26" s="130" customFormat="1" ht="37.5" customHeight="1" thickBot="1">
      <c r="A34" s="183" t="s">
        <v>41</v>
      </c>
      <c r="B34" s="184">
        <f t="shared" si="3"/>
        <v>198</v>
      </c>
      <c r="C34" s="185">
        <f t="shared" si="3"/>
        <v>98</v>
      </c>
      <c r="D34" s="186">
        <f t="shared" si="3"/>
        <v>100</v>
      </c>
      <c r="E34" s="187">
        <f t="shared" si="4"/>
        <v>195</v>
      </c>
      <c r="F34" s="185">
        <v>96</v>
      </c>
      <c r="G34" s="188">
        <v>99</v>
      </c>
      <c r="H34" s="187">
        <f t="shared" si="5"/>
        <v>1</v>
      </c>
      <c r="I34" s="185">
        <v>0</v>
      </c>
      <c r="J34" s="188">
        <v>1</v>
      </c>
      <c r="K34" s="187">
        <f t="shared" si="6"/>
        <v>2</v>
      </c>
      <c r="L34" s="185">
        <v>2</v>
      </c>
      <c r="M34" s="188">
        <v>0</v>
      </c>
      <c r="N34" s="187">
        <f t="shared" si="7"/>
        <v>0</v>
      </c>
      <c r="O34" s="185">
        <v>0</v>
      </c>
      <c r="P34" s="188">
        <v>0</v>
      </c>
      <c r="Q34" s="187">
        <f t="shared" si="8"/>
        <v>0</v>
      </c>
      <c r="R34" s="185">
        <v>0</v>
      </c>
      <c r="S34" s="188">
        <v>0</v>
      </c>
      <c r="T34" s="187">
        <f t="shared" si="9"/>
        <v>0</v>
      </c>
      <c r="U34" s="185">
        <v>0</v>
      </c>
      <c r="V34" s="188">
        <v>0</v>
      </c>
      <c r="W34" s="187">
        <f t="shared" si="10"/>
        <v>0</v>
      </c>
      <c r="X34" s="185">
        <v>0</v>
      </c>
      <c r="Y34" s="186">
        <v>0</v>
      </c>
      <c r="Z34" s="129"/>
    </row>
  </sheetData>
  <sheetProtection/>
  <mergeCells count="8">
    <mergeCell ref="A2:Y2"/>
    <mergeCell ref="W8:Y10"/>
    <mergeCell ref="E8:G10"/>
    <mergeCell ref="H8:J10"/>
    <mergeCell ref="K8:M10"/>
    <mergeCell ref="N8:P10"/>
    <mergeCell ref="Q8:S10"/>
    <mergeCell ref="T8:V10"/>
  </mergeCells>
  <printOptions horizontalCentered="1"/>
  <pageMargins left="0.3937007874015748" right="0.4724409448818898" top="0.6692913385826772" bottom="0.5905511811023623" header="0.5118110236220472" footer="0.5118110236220472"/>
  <pageSetup fitToHeight="1" fitToWidth="1" horizontalDpi="600" verticalDpi="600" orientation="portrait" paperSize="9" scale="79" r:id="rId1"/>
  <headerFooter alignWithMargins="0">
    <oddHeader>&amp;L卒業後・中学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31"/>
  <sheetViews>
    <sheetView showGridLines="0" zoomScalePageLayoutView="0" workbookViewId="0" topLeftCell="C1">
      <selection activeCell="V12" sqref="V12"/>
    </sheetView>
  </sheetViews>
  <sheetFormatPr defaultColWidth="8.625" defaultRowHeight="18.75" customHeight="1"/>
  <cols>
    <col min="1" max="1" width="4.75390625" style="121" customWidth="1"/>
    <col min="2" max="12" width="4.375" style="121" customWidth="1"/>
    <col min="13" max="15" width="6.75390625" style="121" customWidth="1"/>
    <col min="16" max="18" width="5.125" style="121" bestFit="1" customWidth="1"/>
    <col min="19" max="19" width="0.875" style="121" customWidth="1"/>
    <col min="20" max="22" width="7.375" style="121" customWidth="1"/>
    <col min="23" max="23" width="13.00390625" style="121" customWidth="1"/>
    <col min="24" max="16384" width="8.625" style="121" customWidth="1"/>
  </cols>
  <sheetData>
    <row r="1" ht="22.5" customHeight="1"/>
    <row r="2" ht="22.5" customHeight="1"/>
    <row r="3" spans="1:23" ht="22.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ht="22.5" customHeight="1" thickBot="1">
      <c r="A4" s="190" t="s">
        <v>90</v>
      </c>
      <c r="B4" s="189"/>
      <c r="C4" s="189"/>
      <c r="D4" s="190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3" s="130" customFormat="1" ht="24.75" customHeight="1">
      <c r="A5" s="289" t="s">
        <v>70</v>
      </c>
      <c r="B5" s="290"/>
      <c r="C5" s="291"/>
      <c r="D5" s="279" t="s">
        <v>68</v>
      </c>
      <c r="E5" s="279"/>
      <c r="F5" s="279"/>
      <c r="G5" s="279"/>
      <c r="H5" s="279"/>
      <c r="I5" s="279"/>
      <c r="J5" s="279"/>
      <c r="K5" s="279"/>
      <c r="L5" s="279"/>
      <c r="M5" s="267" t="s">
        <v>56</v>
      </c>
      <c r="N5" s="279"/>
      <c r="O5" s="265"/>
      <c r="P5" s="266" t="s">
        <v>65</v>
      </c>
      <c r="Q5" s="279"/>
      <c r="R5" s="280"/>
      <c r="S5" s="129"/>
      <c r="T5" s="278" t="s">
        <v>66</v>
      </c>
      <c r="U5" s="279"/>
      <c r="V5" s="280"/>
      <c r="W5" s="283" t="s">
        <v>67</v>
      </c>
    </row>
    <row r="6" spans="1:23" s="130" customFormat="1" ht="24.75" customHeight="1">
      <c r="A6" s="292"/>
      <c r="B6" s="292"/>
      <c r="C6" s="293"/>
      <c r="D6" s="270" t="s">
        <v>69</v>
      </c>
      <c r="E6" s="285"/>
      <c r="F6" s="285"/>
      <c r="G6" s="285"/>
      <c r="H6" s="285"/>
      <c r="I6" s="285"/>
      <c r="J6" s="285"/>
      <c r="K6" s="285"/>
      <c r="L6" s="285"/>
      <c r="M6" s="269"/>
      <c r="N6" s="270"/>
      <c r="O6" s="272"/>
      <c r="P6" s="270"/>
      <c r="Q6" s="270"/>
      <c r="R6" s="282"/>
      <c r="S6" s="129"/>
      <c r="T6" s="281"/>
      <c r="U6" s="270"/>
      <c r="V6" s="282"/>
      <c r="W6" s="281"/>
    </row>
    <row r="7" spans="1:23" s="130" customFormat="1" ht="23.25" customHeight="1">
      <c r="A7" s="129" t="s">
        <v>5</v>
      </c>
      <c r="B7" s="129"/>
      <c r="C7" s="191"/>
      <c r="D7" s="192"/>
      <c r="E7" s="286" t="s">
        <v>63</v>
      </c>
      <c r="F7" s="287"/>
      <c r="G7" s="286" t="s">
        <v>61</v>
      </c>
      <c r="H7" s="287"/>
      <c r="I7" s="286" t="s">
        <v>62</v>
      </c>
      <c r="J7" s="287"/>
      <c r="K7" s="286" t="s">
        <v>64</v>
      </c>
      <c r="L7" s="288"/>
      <c r="M7" s="269"/>
      <c r="N7" s="270"/>
      <c r="O7" s="272"/>
      <c r="P7" s="270"/>
      <c r="Q7" s="270"/>
      <c r="R7" s="282"/>
      <c r="S7" s="129"/>
      <c r="T7" s="281"/>
      <c r="U7" s="270"/>
      <c r="V7" s="282"/>
      <c r="W7" s="281"/>
    </row>
    <row r="8" spans="1:23" s="130" customFormat="1" ht="18.75" customHeight="1" thickBot="1">
      <c r="A8" s="193" t="s">
        <v>10</v>
      </c>
      <c r="B8" s="138" t="s">
        <v>11</v>
      </c>
      <c r="C8" s="141" t="s">
        <v>12</v>
      </c>
      <c r="D8" s="193" t="s">
        <v>10</v>
      </c>
      <c r="E8" s="138" t="s">
        <v>11</v>
      </c>
      <c r="F8" s="138" t="s">
        <v>12</v>
      </c>
      <c r="G8" s="138" t="s">
        <v>11</v>
      </c>
      <c r="H8" s="138" t="s">
        <v>12</v>
      </c>
      <c r="I8" s="138" t="s">
        <v>11</v>
      </c>
      <c r="J8" s="138" t="s">
        <v>12</v>
      </c>
      <c r="K8" s="138" t="s">
        <v>11</v>
      </c>
      <c r="L8" s="138" t="s">
        <v>12</v>
      </c>
      <c r="M8" s="140" t="s">
        <v>10</v>
      </c>
      <c r="N8" s="138" t="s">
        <v>11</v>
      </c>
      <c r="O8" s="141" t="s">
        <v>12</v>
      </c>
      <c r="P8" s="142" t="s">
        <v>10</v>
      </c>
      <c r="Q8" s="138" t="s">
        <v>11</v>
      </c>
      <c r="R8" s="194" t="s">
        <v>12</v>
      </c>
      <c r="S8" s="133"/>
      <c r="T8" s="137" t="s">
        <v>10</v>
      </c>
      <c r="U8" s="138" t="s">
        <v>11</v>
      </c>
      <c r="V8" s="194" t="s">
        <v>12</v>
      </c>
      <c r="W8" s="284"/>
    </row>
    <row r="9" spans="1:25" s="130" customFormat="1" ht="37.5" customHeight="1">
      <c r="A9" s="195">
        <v>128</v>
      </c>
      <c r="B9" s="166">
        <v>78</v>
      </c>
      <c r="C9" s="168">
        <v>50</v>
      </c>
      <c r="D9" s="195">
        <v>13</v>
      </c>
      <c r="E9" s="169">
        <v>7</v>
      </c>
      <c r="F9" s="150">
        <v>6</v>
      </c>
      <c r="G9" s="150" t="s">
        <v>3</v>
      </c>
      <c r="H9" s="150" t="s">
        <v>3</v>
      </c>
      <c r="I9" s="166" t="s">
        <v>3</v>
      </c>
      <c r="J9" s="169" t="s">
        <v>3</v>
      </c>
      <c r="K9" s="150" t="s">
        <v>3</v>
      </c>
      <c r="L9" s="150" t="s">
        <v>3</v>
      </c>
      <c r="M9" s="196">
        <v>98.68785361743109</v>
      </c>
      <c r="N9" s="197">
        <v>98.6622858483924</v>
      </c>
      <c r="O9" s="198">
        <v>98.71478002965893</v>
      </c>
      <c r="P9" s="199">
        <v>0.6380161309738774</v>
      </c>
      <c r="Q9" s="199">
        <v>0.7275287491199249</v>
      </c>
      <c r="R9" s="200">
        <v>0.5437469105289174</v>
      </c>
      <c r="S9" s="149"/>
      <c r="T9" s="165">
        <v>8137</v>
      </c>
      <c r="U9" s="166">
        <v>4179</v>
      </c>
      <c r="V9" s="201">
        <v>3958</v>
      </c>
      <c r="W9" s="202" t="s">
        <v>101</v>
      </c>
      <c r="X9" s="203"/>
      <c r="Y9" s="129"/>
    </row>
    <row r="10" spans="1:23" s="130" customFormat="1" ht="37.5" customHeight="1">
      <c r="A10" s="156">
        <f aca="true" t="shared" si="0" ref="A10:F10">SUM(A11:A13)</f>
        <v>105</v>
      </c>
      <c r="B10" s="153">
        <f t="shared" si="0"/>
        <v>58</v>
      </c>
      <c r="C10" s="155">
        <f t="shared" si="0"/>
        <v>47</v>
      </c>
      <c r="D10" s="204">
        <f t="shared" si="0"/>
        <v>2</v>
      </c>
      <c r="E10" s="153">
        <f t="shared" si="0"/>
        <v>1</v>
      </c>
      <c r="F10" s="153">
        <f t="shared" si="0"/>
        <v>1</v>
      </c>
      <c r="G10" s="153" t="s">
        <v>9</v>
      </c>
      <c r="H10" s="153" t="s">
        <v>9</v>
      </c>
      <c r="I10" s="205" t="s">
        <v>9</v>
      </c>
      <c r="J10" s="153" t="s">
        <v>9</v>
      </c>
      <c r="K10" s="205" t="s">
        <v>9</v>
      </c>
      <c r="L10" s="153" t="s">
        <v>9</v>
      </c>
      <c r="M10" s="206">
        <f>'126-1'!E13/'126-1'!B13*100</f>
        <v>98.67510845351156</v>
      </c>
      <c r="N10" s="207">
        <f>'126-1'!F13/'126-1'!C13*100</f>
        <v>98.54809437386571</v>
      </c>
      <c r="O10" s="208">
        <f>'126-1'!G13/'126-1'!D13*100</f>
        <v>98.81096821159913</v>
      </c>
      <c r="P10" s="206">
        <f>(D10+'126-1'!Q13)/'126-1'!B13*100</f>
        <v>0.24621878297572986</v>
      </c>
      <c r="Q10" s="207">
        <f>(E10+'126-1'!R13)/'126-1'!C13*100</f>
        <v>0.27223230490018147</v>
      </c>
      <c r="R10" s="208">
        <f>(F10+'126-1'!S13)/'126-1'!D13*100</f>
        <v>0.21839359378791556</v>
      </c>
      <c r="S10" s="209"/>
      <c r="T10" s="152">
        <f>SUM(T11:T13)</f>
        <v>8381</v>
      </c>
      <c r="U10" s="205">
        <f>SUM(U11:U13)</f>
        <v>4326</v>
      </c>
      <c r="V10" s="210">
        <f>SUM(V11:V13)</f>
        <v>4055</v>
      </c>
      <c r="W10" s="211" t="s">
        <v>103</v>
      </c>
    </row>
    <row r="11" spans="1:23" s="130" customFormat="1" ht="37.5" customHeight="1">
      <c r="A11" s="149">
        <f>SUM(B11:C11)</f>
        <v>4</v>
      </c>
      <c r="B11" s="146">
        <v>3</v>
      </c>
      <c r="C11" s="148">
        <v>1</v>
      </c>
      <c r="D11" s="212">
        <f>SUM(E11:L11)</f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213">
        <v>0</v>
      </c>
      <c r="M11" s="214">
        <f>'126-1'!E14/'126-1'!B14*100</f>
        <v>99.13793103448276</v>
      </c>
      <c r="N11" s="197">
        <f>'126-1'!F14/'126-1'!C14*100</f>
        <v>100</v>
      </c>
      <c r="O11" s="198">
        <f>'126-1'!G14/'126-1'!D14*100</f>
        <v>98.30508474576271</v>
      </c>
      <c r="P11" s="215">
        <f>(D11+'126-1'!Q14)/'126-1'!B14*100</f>
        <v>0</v>
      </c>
      <c r="Q11" s="215">
        <f>(E11+'126-1'!R14)/'126-1'!C14*100</f>
        <v>0</v>
      </c>
      <c r="R11" s="216">
        <f>(F11+'126-1'!S14)/'126-1'!D14*100</f>
        <v>0</v>
      </c>
      <c r="S11" s="149"/>
      <c r="T11" s="145">
        <f>SUM(U11:V11)</f>
        <v>115</v>
      </c>
      <c r="U11" s="163">
        <v>57</v>
      </c>
      <c r="V11" s="217">
        <v>58</v>
      </c>
      <c r="W11" s="218" t="s">
        <v>72</v>
      </c>
    </row>
    <row r="12" spans="1:25" s="130" customFormat="1" ht="37.5" customHeight="1">
      <c r="A12" s="149">
        <f>SUM(A15:A31)</f>
        <v>94</v>
      </c>
      <c r="B12" s="146">
        <f aca="true" t="shared" si="1" ref="B12:L12">SUM(B15:B31)</f>
        <v>51</v>
      </c>
      <c r="C12" s="148">
        <f t="shared" si="1"/>
        <v>43</v>
      </c>
      <c r="D12" s="212">
        <f t="shared" si="1"/>
        <v>2</v>
      </c>
      <c r="E12" s="146">
        <f t="shared" si="1"/>
        <v>1</v>
      </c>
      <c r="F12" s="161">
        <f t="shared" si="1"/>
        <v>1</v>
      </c>
      <c r="G12" s="146">
        <f t="shared" si="1"/>
        <v>0</v>
      </c>
      <c r="H12" s="146">
        <f t="shared" si="1"/>
        <v>0</v>
      </c>
      <c r="I12" s="146">
        <f t="shared" si="1"/>
        <v>0</v>
      </c>
      <c r="J12" s="146">
        <f>SUM(J15:J31)</f>
        <v>0</v>
      </c>
      <c r="K12" s="146">
        <f t="shared" si="1"/>
        <v>0</v>
      </c>
      <c r="L12" s="146">
        <f t="shared" si="1"/>
        <v>0</v>
      </c>
      <c r="M12" s="214">
        <f>'126-1'!E15/'126-1'!B15*100</f>
        <v>98.709443975395</v>
      </c>
      <c r="N12" s="197">
        <f>'126-1'!F15/'126-1'!C15*100</f>
        <v>98.5757646509456</v>
      </c>
      <c r="O12" s="198">
        <f>'126-1'!G15/'126-1'!D15*100</f>
        <v>98.85229540918164</v>
      </c>
      <c r="P12" s="215">
        <f>(D12+'126-1'!Q15)/'126-1'!B15*100</f>
        <v>0.25328669641780244</v>
      </c>
      <c r="Q12" s="215">
        <f>(E12+'126-1'!R15)/'126-1'!C15*100</f>
        <v>0.2801774457156199</v>
      </c>
      <c r="R12" s="216">
        <f>(F12+'126-1'!S15)/'126-1'!D15*100</f>
        <v>0.2245508982035928</v>
      </c>
      <c r="S12" s="149"/>
      <c r="T12" s="145">
        <f>SUM(T15:T31)</f>
        <v>8150</v>
      </c>
      <c r="U12" s="163">
        <f>SUM(U15:U31)</f>
        <v>4205</v>
      </c>
      <c r="V12" s="217">
        <f>SUM(V15:V31)</f>
        <v>3945</v>
      </c>
      <c r="W12" s="218" t="s">
        <v>73</v>
      </c>
      <c r="X12" s="129"/>
      <c r="Y12" s="129"/>
    </row>
    <row r="13" spans="1:23" s="130" customFormat="1" ht="37.5" customHeight="1" thickBot="1">
      <c r="A13" s="219">
        <f>SUM(B13:C13)</f>
        <v>7</v>
      </c>
      <c r="B13" s="220">
        <v>4</v>
      </c>
      <c r="C13" s="221">
        <v>3</v>
      </c>
      <c r="D13" s="212">
        <f>SUM(E13:L13)</f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2">
        <f>'126-1'!E16/'126-1'!B16*100</f>
        <v>95.90163934426229</v>
      </c>
      <c r="N13" s="223">
        <f>'126-1'!F16/'126-1'!C16*100</f>
        <v>95.58823529411765</v>
      </c>
      <c r="O13" s="224">
        <f>'126-1'!G16/'126-1'!D16*100</f>
        <v>96.29629629629629</v>
      </c>
      <c r="P13" s="215">
        <f>(D13+'126-1'!Q16)/'126-1'!B16*100</f>
        <v>0</v>
      </c>
      <c r="Q13" s="215">
        <f>(E13+'126-1'!R16)/'126-1'!C16*100</f>
        <v>0</v>
      </c>
      <c r="R13" s="216">
        <f>(F13+'126-1'!S16)/'126-1'!D16*100</f>
        <v>0</v>
      </c>
      <c r="S13" s="149"/>
      <c r="T13" s="225">
        <f>SUM(U13:V13)</f>
        <v>116</v>
      </c>
      <c r="U13" s="226">
        <v>64</v>
      </c>
      <c r="V13" s="227">
        <v>52</v>
      </c>
      <c r="W13" s="228" t="s">
        <v>74</v>
      </c>
    </row>
    <row r="14" spans="1:23" s="130" customFormat="1" ht="12.75">
      <c r="A14" s="169"/>
      <c r="B14" s="150"/>
      <c r="C14" s="168"/>
      <c r="D14" s="195"/>
      <c r="E14" s="150"/>
      <c r="F14" s="150"/>
      <c r="G14" s="150"/>
      <c r="H14" s="150"/>
      <c r="I14" s="150"/>
      <c r="J14" s="150"/>
      <c r="K14" s="150"/>
      <c r="L14" s="150"/>
      <c r="M14" s="196"/>
      <c r="N14" s="229"/>
      <c r="O14" s="230"/>
      <c r="P14" s="199"/>
      <c r="Q14" s="199"/>
      <c r="R14" s="231"/>
      <c r="S14" s="149"/>
      <c r="T14" s="145"/>
      <c r="U14" s="163"/>
      <c r="V14" s="217"/>
      <c r="W14" s="232" t="s">
        <v>75</v>
      </c>
    </row>
    <row r="15" spans="1:23" s="130" customFormat="1" ht="37.5" customHeight="1">
      <c r="A15" s="149">
        <f>SUM(B15:C15)</f>
        <v>20</v>
      </c>
      <c r="B15" s="146">
        <v>9</v>
      </c>
      <c r="C15" s="148">
        <v>11</v>
      </c>
      <c r="D15" s="233">
        <f>SUM(E15:L15)</f>
        <v>1</v>
      </c>
      <c r="E15" s="146">
        <v>1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234">
        <f>'126-1'!E18/'126-1'!B18*100</f>
        <v>98.64864864864865</v>
      </c>
      <c r="N15" s="235">
        <f>'126-1'!F18/'126-1'!C18*100</f>
        <v>98.66562009419152</v>
      </c>
      <c r="O15" s="236">
        <f>'126-1'!G18/'126-1'!D18*100</f>
        <v>98.63013698630137</v>
      </c>
      <c r="P15" s="237">
        <f>(D15+'126-1'!Q18)/'126-1'!B18*100</f>
        <v>0.12285012285012285</v>
      </c>
      <c r="Q15" s="237">
        <f>(E15+'126-1'!R18)/'126-1'!C18*100</f>
        <v>0.15698587127158556</v>
      </c>
      <c r="R15" s="238">
        <f>(F15+'126-1'!S18)/'126-1'!D18*100</f>
        <v>0.08561643835616438</v>
      </c>
      <c r="S15" s="149"/>
      <c r="T15" s="145">
        <f>SUM(U15:V15)</f>
        <v>2399</v>
      </c>
      <c r="U15" s="163">
        <v>1254</v>
      </c>
      <c r="V15" s="239">
        <v>1145</v>
      </c>
      <c r="W15" s="240" t="s">
        <v>76</v>
      </c>
    </row>
    <row r="16" spans="1:23" s="130" customFormat="1" ht="37.5" customHeight="1">
      <c r="A16" s="241">
        <f aca="true" t="shared" si="2" ref="A16:A30">SUM(B16:C16)</f>
        <v>10</v>
      </c>
      <c r="B16" s="179">
        <v>7</v>
      </c>
      <c r="C16" s="181">
        <v>3</v>
      </c>
      <c r="D16" s="242">
        <f>SUM(E16:L16)</f>
        <v>0</v>
      </c>
      <c r="E16" s="243">
        <v>0</v>
      </c>
      <c r="F16" s="243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234">
        <f>'126-1'!E19/'126-1'!B19*100</f>
        <v>97.32540861812778</v>
      </c>
      <c r="N16" s="235">
        <f>'126-1'!F19/'126-1'!C19*100</f>
        <v>96.60056657223795</v>
      </c>
      <c r="O16" s="236">
        <f>'126-1'!G19/'126-1'!D19*100</f>
        <v>98.125</v>
      </c>
      <c r="P16" s="237">
        <f>(D16+'126-1'!Q19)/'126-1'!B19*100</f>
        <v>0.1485884101040119</v>
      </c>
      <c r="Q16" s="237">
        <f>(E16+'126-1'!R19)/'126-1'!C19*100</f>
        <v>0.28328611898017</v>
      </c>
      <c r="R16" s="238">
        <f>(F16+'126-1'!S19)/'126-1'!D19*100</f>
        <v>0</v>
      </c>
      <c r="S16" s="149"/>
      <c r="T16" s="244">
        <f aca="true" t="shared" si="3" ref="T16:T31">SUM(U16:V16)</f>
        <v>650</v>
      </c>
      <c r="U16" s="178">
        <v>339</v>
      </c>
      <c r="V16" s="239">
        <v>311</v>
      </c>
      <c r="W16" s="245" t="s">
        <v>77</v>
      </c>
    </row>
    <row r="17" spans="1:23" s="130" customFormat="1" ht="37.5" customHeight="1">
      <c r="A17" s="241">
        <f t="shared" si="2"/>
        <v>10</v>
      </c>
      <c r="B17" s="179">
        <v>5</v>
      </c>
      <c r="C17" s="181">
        <v>5</v>
      </c>
      <c r="D17" s="246">
        <f aca="true" t="shared" si="4" ref="D17:D31">SUM(E17:L17)</f>
        <v>1</v>
      </c>
      <c r="E17" s="178">
        <v>0</v>
      </c>
      <c r="F17" s="178">
        <v>1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234">
        <f>'126-1'!E20/'126-1'!B20*100</f>
        <v>98.03370786516854</v>
      </c>
      <c r="N17" s="235">
        <f>'126-1'!F20/'126-1'!C20*100</f>
        <v>98.94736842105263</v>
      </c>
      <c r="O17" s="236">
        <f>'126-1'!G20/'126-1'!D20*100</f>
        <v>96.98795180722891</v>
      </c>
      <c r="P17" s="237">
        <f>(D17+'126-1'!Q20)/'126-1'!B20*100</f>
        <v>0.5617977528089888</v>
      </c>
      <c r="Q17" s="237">
        <f>(E17+'126-1'!R20)/'126-1'!C20*100</f>
        <v>0</v>
      </c>
      <c r="R17" s="238">
        <f>(F17+'126-1'!S20)/'126-1'!D20*100</f>
        <v>1.2048192771084338</v>
      </c>
      <c r="S17" s="149"/>
      <c r="T17" s="244">
        <f t="shared" si="3"/>
        <v>347</v>
      </c>
      <c r="U17" s="178">
        <v>187</v>
      </c>
      <c r="V17" s="239">
        <v>160</v>
      </c>
      <c r="W17" s="245" t="s">
        <v>78</v>
      </c>
    </row>
    <row r="18" spans="1:23" s="130" customFormat="1" ht="37.5" customHeight="1">
      <c r="A18" s="241">
        <f t="shared" si="2"/>
        <v>4</v>
      </c>
      <c r="B18" s="179">
        <v>1</v>
      </c>
      <c r="C18" s="181">
        <v>3</v>
      </c>
      <c r="D18" s="247">
        <f t="shared" si="4"/>
        <v>0</v>
      </c>
      <c r="E18" s="243">
        <v>0</v>
      </c>
      <c r="F18" s="243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234">
        <f>'126-1'!E21/'126-1'!B21*100</f>
        <v>99.19137466307278</v>
      </c>
      <c r="N18" s="235">
        <f>'126-1'!F21/'126-1'!C21*100</f>
        <v>98.94736842105263</v>
      </c>
      <c r="O18" s="236">
        <f>'126-1'!G21/'126-1'!D21*100</f>
        <v>99.4475138121547</v>
      </c>
      <c r="P18" s="237">
        <f>(D18+'126-1'!Q21)/'126-1'!B21*100</f>
        <v>0.8086253369272237</v>
      </c>
      <c r="Q18" s="237">
        <f>(E18+'126-1'!R21)/'126-1'!C21*100</f>
        <v>1.0526315789473684</v>
      </c>
      <c r="R18" s="238">
        <f>(F18+'126-1'!S21)/'126-1'!D21*100</f>
        <v>0.5524861878453038</v>
      </c>
      <c r="S18" s="149"/>
      <c r="T18" s="244">
        <f t="shared" si="3"/>
        <v>368</v>
      </c>
      <c r="U18" s="178">
        <v>188</v>
      </c>
      <c r="V18" s="239">
        <v>180</v>
      </c>
      <c r="W18" s="245" t="s">
        <v>79</v>
      </c>
    </row>
    <row r="19" spans="1:23" s="130" customFormat="1" ht="37.5" customHeight="1">
      <c r="A19" s="241">
        <f t="shared" si="2"/>
        <v>0</v>
      </c>
      <c r="B19" s="179">
        <v>0</v>
      </c>
      <c r="C19" s="181">
        <v>0</v>
      </c>
      <c r="D19" s="246">
        <f t="shared" si="4"/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234">
        <f>'126-1'!E22/'126-1'!B22*100</f>
        <v>99.22779922779922</v>
      </c>
      <c r="N19" s="235">
        <f>'126-1'!F22/'126-1'!C22*100</f>
        <v>98.48484848484848</v>
      </c>
      <c r="O19" s="236">
        <f>'126-1'!G22/'126-1'!D22*100</f>
        <v>100</v>
      </c>
      <c r="P19" s="237">
        <f>(D19+'126-1'!Q22)/'126-1'!B22*100</f>
        <v>0</v>
      </c>
      <c r="Q19" s="237">
        <f>(E19+'126-1'!R22)/'126-1'!C22*100</f>
        <v>0</v>
      </c>
      <c r="R19" s="238">
        <f>(F19+'126-1'!S22)/'126-1'!D22*100</f>
        <v>0</v>
      </c>
      <c r="S19" s="149"/>
      <c r="T19" s="244">
        <f t="shared" si="3"/>
        <v>257</v>
      </c>
      <c r="U19" s="178">
        <v>130</v>
      </c>
      <c r="V19" s="239">
        <v>127</v>
      </c>
      <c r="W19" s="245" t="s">
        <v>80</v>
      </c>
    </row>
    <row r="20" spans="1:23" s="130" customFormat="1" ht="37.5" customHeight="1">
      <c r="A20" s="241">
        <f t="shared" si="2"/>
        <v>3</v>
      </c>
      <c r="B20" s="179">
        <v>2</v>
      </c>
      <c r="C20" s="181">
        <v>1</v>
      </c>
      <c r="D20" s="246">
        <f t="shared" si="4"/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234">
        <f>'126-1'!E23/'126-1'!B23*100</f>
        <v>99.40828402366864</v>
      </c>
      <c r="N20" s="235">
        <f>'126-1'!F23/'126-1'!C23*100</f>
        <v>99.70238095238095</v>
      </c>
      <c r="O20" s="236">
        <f>'126-1'!G23/'126-1'!D23*100</f>
        <v>99.11764705882354</v>
      </c>
      <c r="P20" s="237">
        <f>(D20+'126-1'!Q23)/'126-1'!B23*100</f>
        <v>0.2958579881656805</v>
      </c>
      <c r="Q20" s="237">
        <f>(E20+'126-1'!R23)/'126-1'!C23*100</f>
        <v>0.2976190476190476</v>
      </c>
      <c r="R20" s="238">
        <f>(F20+'126-1'!S23)/'126-1'!D23*100</f>
        <v>0.29411764705882354</v>
      </c>
      <c r="S20" s="149"/>
      <c r="T20" s="244">
        <f t="shared" si="3"/>
        <v>670</v>
      </c>
      <c r="U20" s="178">
        <v>334</v>
      </c>
      <c r="V20" s="239">
        <v>336</v>
      </c>
      <c r="W20" s="245" t="s">
        <v>81</v>
      </c>
    </row>
    <row r="21" spans="1:23" s="130" customFormat="1" ht="37.5" customHeight="1">
      <c r="A21" s="241">
        <f t="shared" si="2"/>
        <v>1</v>
      </c>
      <c r="B21" s="179">
        <v>0</v>
      </c>
      <c r="C21" s="181">
        <v>1</v>
      </c>
      <c r="D21" s="246">
        <f t="shared" si="4"/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234">
        <f>'126-1'!E24/'126-1'!B24*100</f>
        <v>98.15950920245399</v>
      </c>
      <c r="N21" s="235">
        <f>'126-1'!F24/'126-1'!C24*100</f>
        <v>98.22485207100591</v>
      </c>
      <c r="O21" s="236">
        <f>'126-1'!G24/'126-1'!D24*100</f>
        <v>98.08917197452229</v>
      </c>
      <c r="P21" s="237">
        <f>(D21+'126-1'!Q24)/'126-1'!B24*100</f>
        <v>0.6134969325153374</v>
      </c>
      <c r="Q21" s="237">
        <f>(E21+'126-1'!R24)/'126-1'!C24*100</f>
        <v>0.591715976331361</v>
      </c>
      <c r="R21" s="238">
        <f>(F21+'126-1'!S24)/'126-1'!D24*100</f>
        <v>0.6369426751592357</v>
      </c>
      <c r="S21" s="149"/>
      <c r="T21" s="244">
        <f t="shared" si="3"/>
        <v>319</v>
      </c>
      <c r="U21" s="178">
        <v>165</v>
      </c>
      <c r="V21" s="239">
        <v>154</v>
      </c>
      <c r="W21" s="245" t="s">
        <v>4</v>
      </c>
    </row>
    <row r="22" spans="1:23" s="130" customFormat="1" ht="37.5" customHeight="1">
      <c r="A22" s="241">
        <f t="shared" si="2"/>
        <v>6</v>
      </c>
      <c r="B22" s="179">
        <v>3</v>
      </c>
      <c r="C22" s="181">
        <v>3</v>
      </c>
      <c r="D22" s="246">
        <f t="shared" si="4"/>
        <v>0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234">
        <f>'126-1'!E25/'126-1'!B25*100</f>
        <v>99.02173913043478</v>
      </c>
      <c r="N22" s="235">
        <f>'126-1'!F25/'126-1'!C25*100</f>
        <v>98.73949579831933</v>
      </c>
      <c r="O22" s="236">
        <f>'126-1'!G25/'126-1'!D25*100</f>
        <v>99.32432432432432</v>
      </c>
      <c r="P22" s="237">
        <f>(D22+'126-1'!Q25)/'126-1'!B25*100</f>
        <v>0.43478260869565216</v>
      </c>
      <c r="Q22" s="237">
        <f>(E22+'126-1'!R25)/'126-1'!C25*100</f>
        <v>0.42016806722689076</v>
      </c>
      <c r="R22" s="238">
        <f>(F22+'126-1'!S25)/'126-1'!D25*100</f>
        <v>0.45045045045045046</v>
      </c>
      <c r="S22" s="149"/>
      <c r="T22" s="244">
        <f t="shared" si="3"/>
        <v>904</v>
      </c>
      <c r="U22" s="178">
        <v>466</v>
      </c>
      <c r="V22" s="239">
        <v>438</v>
      </c>
      <c r="W22" s="245" t="s">
        <v>91</v>
      </c>
    </row>
    <row r="23" spans="1:23" s="130" customFormat="1" ht="37.5" customHeight="1">
      <c r="A23" s="241">
        <f t="shared" si="2"/>
        <v>8</v>
      </c>
      <c r="B23" s="179">
        <v>5</v>
      </c>
      <c r="C23" s="181">
        <v>3</v>
      </c>
      <c r="D23" s="246">
        <f t="shared" si="4"/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234">
        <f>'126-1'!E26/'126-1'!B26*100</f>
        <v>98.98336414048059</v>
      </c>
      <c r="N23" s="235">
        <f>'126-1'!F26/'126-1'!C26*100</f>
        <v>98.53211009174312</v>
      </c>
      <c r="O23" s="236">
        <f>'126-1'!G26/'126-1'!D26*100</f>
        <v>99.4413407821229</v>
      </c>
      <c r="P23" s="237">
        <f>(D23+'126-1'!Q26)/'126-1'!B26*100</f>
        <v>0.18484288354898337</v>
      </c>
      <c r="Q23" s="237">
        <f>(E23+'126-1'!R26)/'126-1'!C26*100</f>
        <v>0.3669724770642202</v>
      </c>
      <c r="R23" s="238">
        <f>(F23+'126-1'!S26)/'126-1'!D26*100</f>
        <v>0</v>
      </c>
      <c r="S23" s="149"/>
      <c r="T23" s="244">
        <f t="shared" si="3"/>
        <v>1068</v>
      </c>
      <c r="U23" s="178">
        <v>535</v>
      </c>
      <c r="V23" s="239">
        <v>533</v>
      </c>
      <c r="W23" s="245" t="s">
        <v>92</v>
      </c>
    </row>
    <row r="24" spans="1:23" s="130" customFormat="1" ht="37.5" customHeight="1">
      <c r="A24" s="241">
        <f t="shared" si="2"/>
        <v>2</v>
      </c>
      <c r="B24" s="179">
        <v>2</v>
      </c>
      <c r="C24" s="181">
        <v>0</v>
      </c>
      <c r="D24" s="246">
        <f t="shared" si="4"/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234">
        <f>'126-1'!E27/'126-1'!B27*100</f>
        <v>100</v>
      </c>
      <c r="N24" s="235">
        <f>'126-1'!F27/'126-1'!C27*100</f>
        <v>100</v>
      </c>
      <c r="O24" s="236">
        <f>'126-1'!G27/'126-1'!D27*100</f>
        <v>100</v>
      </c>
      <c r="P24" s="237">
        <f>(D24+'126-1'!Q27)/'126-1'!B27*100</f>
        <v>0</v>
      </c>
      <c r="Q24" s="237">
        <f>(E24+'126-1'!R27)/'126-1'!C27*100</f>
        <v>0</v>
      </c>
      <c r="R24" s="238">
        <f>(F24+'126-1'!S27)/'126-1'!D27*100</f>
        <v>0</v>
      </c>
      <c r="S24" s="149"/>
      <c r="T24" s="244">
        <f t="shared" si="3"/>
        <v>197</v>
      </c>
      <c r="U24" s="178">
        <v>115</v>
      </c>
      <c r="V24" s="239">
        <v>82</v>
      </c>
      <c r="W24" s="245" t="s">
        <v>82</v>
      </c>
    </row>
    <row r="25" spans="1:23" s="130" customFormat="1" ht="37.5" customHeight="1">
      <c r="A25" s="241">
        <f t="shared" si="2"/>
        <v>0</v>
      </c>
      <c r="B25" s="179">
        <v>0</v>
      </c>
      <c r="C25" s="181">
        <v>0</v>
      </c>
      <c r="D25" s="246">
        <f t="shared" si="4"/>
        <v>0</v>
      </c>
      <c r="E25" s="178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234">
        <f>'126-1'!E28/'126-1'!B28*100</f>
        <v>100</v>
      </c>
      <c r="N25" s="235">
        <f>'126-1'!F28/'126-1'!C28*100</f>
        <v>100</v>
      </c>
      <c r="O25" s="236">
        <f>'126-1'!G28/'126-1'!D28*100</f>
        <v>100</v>
      </c>
      <c r="P25" s="237">
        <f>(D25+'126-1'!Q28)/'126-1'!B28*100</f>
        <v>0</v>
      </c>
      <c r="Q25" s="237">
        <f>(E25+'126-1'!R28)/'126-1'!C28*100</f>
        <v>0</v>
      </c>
      <c r="R25" s="238">
        <f>(F25+'126-1'!S28)/'126-1'!D28*100</f>
        <v>0</v>
      </c>
      <c r="S25" s="149"/>
      <c r="T25" s="244">
        <f t="shared" si="3"/>
        <v>32</v>
      </c>
      <c r="U25" s="178">
        <v>17</v>
      </c>
      <c r="V25" s="239">
        <v>15</v>
      </c>
      <c r="W25" s="245" t="s">
        <v>83</v>
      </c>
    </row>
    <row r="26" spans="1:23" s="130" customFormat="1" ht="37.5" customHeight="1">
      <c r="A26" s="241">
        <f t="shared" si="2"/>
        <v>1</v>
      </c>
      <c r="B26" s="179">
        <v>1</v>
      </c>
      <c r="C26" s="181">
        <v>0</v>
      </c>
      <c r="D26" s="246">
        <f t="shared" si="4"/>
        <v>0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234">
        <f>'126-1'!E29/'126-1'!B29*100</f>
        <v>100</v>
      </c>
      <c r="N26" s="235">
        <f>'126-1'!F29/'126-1'!C29*100</f>
        <v>100</v>
      </c>
      <c r="O26" s="236">
        <f>'126-1'!G29/'126-1'!D29*100</f>
        <v>100</v>
      </c>
      <c r="P26" s="237">
        <f>(D26+'126-1'!Q29)/'126-1'!B29*100</f>
        <v>0</v>
      </c>
      <c r="Q26" s="237">
        <f>(E26+'126-1'!R29)/'126-1'!C29*100</f>
        <v>0</v>
      </c>
      <c r="R26" s="238">
        <f>(F26+'126-1'!S29)/'126-1'!D29*100</f>
        <v>0</v>
      </c>
      <c r="S26" s="149"/>
      <c r="T26" s="244">
        <f t="shared" si="3"/>
        <v>128</v>
      </c>
      <c r="U26" s="178">
        <v>69</v>
      </c>
      <c r="V26" s="239">
        <v>59</v>
      </c>
      <c r="W26" s="245" t="s">
        <v>37</v>
      </c>
    </row>
    <row r="27" spans="1:23" s="130" customFormat="1" ht="37.5" customHeight="1">
      <c r="A27" s="241">
        <f t="shared" si="2"/>
        <v>1</v>
      </c>
      <c r="B27" s="179">
        <v>0</v>
      </c>
      <c r="C27" s="181">
        <v>1</v>
      </c>
      <c r="D27" s="246">
        <f t="shared" si="4"/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234">
        <f>'126-1'!E30/'126-1'!B30*100</f>
        <v>98.39357429718876</v>
      </c>
      <c r="N27" s="235">
        <f>'126-1'!F30/'126-1'!C30*100</f>
        <v>99.17355371900827</v>
      </c>
      <c r="O27" s="236">
        <f>'126-1'!G30/'126-1'!D30*100</f>
        <v>97.65625</v>
      </c>
      <c r="P27" s="237">
        <f>(D27+'126-1'!Q30)/'126-1'!B30*100</f>
        <v>0.8032128514056224</v>
      </c>
      <c r="Q27" s="237">
        <f>(E27+'126-1'!R30)/'126-1'!C30*100</f>
        <v>0.8264462809917356</v>
      </c>
      <c r="R27" s="238">
        <f>(F27+'126-1'!S30)/'126-1'!D30*100</f>
        <v>0.78125</v>
      </c>
      <c r="S27" s="149"/>
      <c r="T27" s="244">
        <f t="shared" si="3"/>
        <v>244</v>
      </c>
      <c r="U27" s="178">
        <v>120</v>
      </c>
      <c r="V27" s="239">
        <v>124</v>
      </c>
      <c r="W27" s="245" t="s">
        <v>38</v>
      </c>
    </row>
    <row r="28" spans="1:23" s="130" customFormat="1" ht="37.5" customHeight="1">
      <c r="A28" s="241">
        <f t="shared" si="2"/>
        <v>1</v>
      </c>
      <c r="B28" s="179">
        <v>1</v>
      </c>
      <c r="C28" s="181">
        <v>0</v>
      </c>
      <c r="D28" s="246">
        <f t="shared" si="4"/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234">
        <f>'126-1'!E31/'126-1'!B31*100</f>
        <v>98.34710743801654</v>
      </c>
      <c r="N28" s="235">
        <f>'126-1'!F31/'126-1'!C31*100</f>
        <v>98.4375</v>
      </c>
      <c r="O28" s="236">
        <f>'126-1'!G31/'126-1'!D31*100</f>
        <v>98.24561403508771</v>
      </c>
      <c r="P28" s="237">
        <f>(D28+'126-1'!Q31)/'126-1'!B31*100</f>
        <v>0</v>
      </c>
      <c r="Q28" s="237">
        <f>(E28+'126-1'!R31)/'126-1'!C31*100</f>
        <v>0</v>
      </c>
      <c r="R28" s="238">
        <f>(F28+'126-1'!S31)/'126-1'!D31*100</f>
        <v>0</v>
      </c>
      <c r="S28" s="149"/>
      <c r="T28" s="244">
        <f t="shared" si="3"/>
        <v>119</v>
      </c>
      <c r="U28" s="178">
        <v>63</v>
      </c>
      <c r="V28" s="239">
        <v>56</v>
      </c>
      <c r="W28" s="245" t="s">
        <v>39</v>
      </c>
    </row>
    <row r="29" spans="1:23" s="130" customFormat="1" ht="37.5" customHeight="1">
      <c r="A29" s="241">
        <f t="shared" si="2"/>
        <v>17</v>
      </c>
      <c r="B29" s="179">
        <v>10</v>
      </c>
      <c r="C29" s="181">
        <v>7</v>
      </c>
      <c r="D29" s="247">
        <f t="shared" si="4"/>
        <v>0</v>
      </c>
      <c r="E29" s="243">
        <v>0</v>
      </c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234">
        <f>'126-1'!E32/'126-1'!B32*100</f>
        <v>98.08917197452229</v>
      </c>
      <c r="N29" s="235">
        <f>'126-1'!F32/'126-1'!C32*100</f>
        <v>96.05263157894737</v>
      </c>
      <c r="O29" s="236">
        <f>'126-1'!G32/'126-1'!D32*100</f>
        <v>100</v>
      </c>
      <c r="P29" s="237">
        <f>(D29+'126-1'!Q32)/'126-1'!B32*100</f>
        <v>0</v>
      </c>
      <c r="Q29" s="237">
        <f>(E29+'126-1'!R32)/'126-1'!C32*100</f>
        <v>0</v>
      </c>
      <c r="R29" s="238">
        <f>(F29+'126-1'!S32)/'126-1'!D32*100</f>
        <v>0</v>
      </c>
      <c r="S29" s="149"/>
      <c r="T29" s="244">
        <f t="shared" si="3"/>
        <v>153</v>
      </c>
      <c r="U29" s="178">
        <v>72</v>
      </c>
      <c r="V29" s="239">
        <v>81</v>
      </c>
      <c r="W29" s="245" t="s">
        <v>40</v>
      </c>
    </row>
    <row r="30" spans="1:23" s="130" customFormat="1" ht="37.5" customHeight="1">
      <c r="A30" s="241">
        <f t="shared" si="2"/>
        <v>7</v>
      </c>
      <c r="B30" s="179">
        <v>3</v>
      </c>
      <c r="C30" s="181">
        <v>4</v>
      </c>
      <c r="D30" s="246">
        <f t="shared" si="4"/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234">
        <f>'126-1'!E33/'126-1'!B33*100</f>
        <v>98.0392156862745</v>
      </c>
      <c r="N30" s="235">
        <f>'126-1'!F33/'126-1'!C33*100</f>
        <v>98.21428571428571</v>
      </c>
      <c r="O30" s="236">
        <f>'126-1'!G33/'126-1'!D33*100</f>
        <v>97.82608695652173</v>
      </c>
      <c r="P30" s="237">
        <f>(D30+'126-1'!Q33)/'126-1'!B33*100</f>
        <v>0</v>
      </c>
      <c r="Q30" s="237">
        <f>(E30+'126-1'!R33)/'126-1'!C33*100</f>
        <v>0</v>
      </c>
      <c r="R30" s="238">
        <f>(F30+'126-1'!S33)/'126-1'!D33*100</f>
        <v>0</v>
      </c>
      <c r="S30" s="149"/>
      <c r="T30" s="244">
        <f t="shared" si="3"/>
        <v>100</v>
      </c>
      <c r="U30" s="178">
        <v>55</v>
      </c>
      <c r="V30" s="239">
        <v>45</v>
      </c>
      <c r="W30" s="248" t="s">
        <v>93</v>
      </c>
    </row>
    <row r="31" spans="1:23" s="130" customFormat="1" ht="37.5" customHeight="1" thickBot="1">
      <c r="A31" s="249">
        <f>SUM(B31:C31)</f>
        <v>3</v>
      </c>
      <c r="B31" s="186">
        <v>2</v>
      </c>
      <c r="C31" s="188">
        <v>1</v>
      </c>
      <c r="D31" s="250">
        <f t="shared" si="4"/>
        <v>0</v>
      </c>
      <c r="E31" s="186">
        <v>0</v>
      </c>
      <c r="F31" s="186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222">
        <f>'126-1'!E34/'126-1'!B34*100</f>
        <v>98.48484848484848</v>
      </c>
      <c r="N31" s="223">
        <f>'126-1'!F34/'126-1'!C34*100</f>
        <v>97.95918367346938</v>
      </c>
      <c r="O31" s="224">
        <f>'126-1'!G34/'126-1'!D34*100</f>
        <v>99</v>
      </c>
      <c r="P31" s="251">
        <f>(D31+'126-1'!Q34)/'126-1'!B34*100</f>
        <v>0</v>
      </c>
      <c r="Q31" s="251">
        <f>(E31+'126-1'!R34)/'126-1'!C34*100</f>
        <v>0</v>
      </c>
      <c r="R31" s="252">
        <f>(F31+'126-1'!S34)/'126-1'!D34*100</f>
        <v>0</v>
      </c>
      <c r="S31" s="149"/>
      <c r="T31" s="253">
        <f t="shared" si="3"/>
        <v>195</v>
      </c>
      <c r="U31" s="185">
        <v>96</v>
      </c>
      <c r="V31" s="254">
        <v>99</v>
      </c>
      <c r="W31" s="255" t="s">
        <v>41</v>
      </c>
    </row>
  </sheetData>
  <sheetProtection/>
  <mergeCells count="11">
    <mergeCell ref="A5:C6"/>
    <mergeCell ref="D5:L5"/>
    <mergeCell ref="M5:O7"/>
    <mergeCell ref="P5:R7"/>
    <mergeCell ref="T5:V7"/>
    <mergeCell ref="W5:W8"/>
    <mergeCell ref="D6:L6"/>
    <mergeCell ref="E7:F7"/>
    <mergeCell ref="G7:H7"/>
    <mergeCell ref="I7:J7"/>
    <mergeCell ref="K7:L7"/>
  </mergeCells>
  <printOptions horizontalCentered="1"/>
  <pageMargins left="0.5511811023622047" right="0.4330708661417323" top="0.6692913385826772" bottom="0.5905511811023623" header="0.5118110236220472" footer="0.5118110236220472"/>
  <pageSetup horizontalDpi="600" verticalDpi="600" orientation="portrait" paperSize="9" scale="79" r:id="rId1"/>
  <headerFooter alignWithMargins="0">
    <oddHeader>&amp;R&amp;11卒業後・中学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V29"/>
  <sheetViews>
    <sheetView showGridLines="0" zoomScalePageLayoutView="0" workbookViewId="0" topLeftCell="A4">
      <selection activeCell="W8" sqref="W8"/>
    </sheetView>
  </sheetViews>
  <sheetFormatPr defaultColWidth="8.625" defaultRowHeight="20.25" customHeight="1"/>
  <cols>
    <col min="1" max="1" width="13.00390625" style="7" customWidth="1"/>
    <col min="2" max="2" width="7.125" style="7" customWidth="1"/>
    <col min="3" max="4" width="6.75390625" style="7" customWidth="1"/>
    <col min="5" max="9" width="6.625" style="7" customWidth="1"/>
    <col min="10" max="18" width="4.25390625" style="7" customWidth="1"/>
    <col min="19" max="21" width="4.00390625" style="7" customWidth="1"/>
    <col min="22" max="22" width="1.00390625" style="7" customWidth="1"/>
    <col min="23" max="16384" width="8.625" style="7" customWidth="1"/>
  </cols>
  <sheetData>
    <row r="1" ht="26.25" customHeight="1"/>
    <row r="2" ht="26.25" customHeight="1"/>
    <row r="3" spans="1:21" s="8" customFormat="1" ht="20.25" customHeight="1" thickBot="1">
      <c r="A3" s="117" t="s">
        <v>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s="8" customFormat="1" ht="27.75" customHeight="1">
      <c r="A4" s="294" t="s">
        <v>84</v>
      </c>
      <c r="B4" s="297" t="s">
        <v>14</v>
      </c>
      <c r="C4" s="298"/>
      <c r="D4" s="299"/>
      <c r="E4" s="303" t="s">
        <v>13</v>
      </c>
      <c r="F4" s="298"/>
      <c r="G4" s="298"/>
      <c r="H4" s="304"/>
      <c r="I4" s="304"/>
      <c r="J4" s="304"/>
      <c r="K4" s="305"/>
      <c r="L4" s="306" t="s">
        <v>94</v>
      </c>
      <c r="M4" s="307"/>
      <c r="N4" s="306" t="s">
        <v>71</v>
      </c>
      <c r="O4" s="307"/>
      <c r="P4" s="310" t="s">
        <v>95</v>
      </c>
      <c r="Q4" s="298"/>
      <c r="R4" s="299"/>
      <c r="S4" s="310" t="s">
        <v>96</v>
      </c>
      <c r="T4" s="298"/>
      <c r="U4" s="298"/>
      <c r="V4" s="36"/>
    </row>
    <row r="5" spans="1:22" s="8" customFormat="1" ht="17.25" customHeight="1">
      <c r="A5" s="295"/>
      <c r="B5" s="300"/>
      <c r="C5" s="301"/>
      <c r="D5" s="302"/>
      <c r="E5" s="312" t="s">
        <v>10</v>
      </c>
      <c r="F5" s="313"/>
      <c r="G5" s="314"/>
      <c r="H5" s="315" t="s">
        <v>15</v>
      </c>
      <c r="I5" s="314"/>
      <c r="J5" s="315" t="s">
        <v>16</v>
      </c>
      <c r="K5" s="314"/>
      <c r="L5" s="308"/>
      <c r="M5" s="309"/>
      <c r="N5" s="308"/>
      <c r="O5" s="309"/>
      <c r="P5" s="311"/>
      <c r="Q5" s="301"/>
      <c r="R5" s="302"/>
      <c r="S5" s="311"/>
      <c r="T5" s="301"/>
      <c r="U5" s="301"/>
      <c r="V5" s="36"/>
    </row>
    <row r="6" spans="1:22" s="8" customFormat="1" ht="21.75" customHeight="1" thickBot="1">
      <c r="A6" s="296"/>
      <c r="B6" s="35" t="s">
        <v>10</v>
      </c>
      <c r="C6" s="31" t="s">
        <v>11</v>
      </c>
      <c r="D6" s="31" t="s">
        <v>12</v>
      </c>
      <c r="E6" s="32" t="s">
        <v>10</v>
      </c>
      <c r="F6" s="31" t="s">
        <v>11</v>
      </c>
      <c r="G6" s="31" t="s">
        <v>12</v>
      </c>
      <c r="H6" s="31" t="s">
        <v>11</v>
      </c>
      <c r="I6" s="31" t="s">
        <v>12</v>
      </c>
      <c r="J6" s="31" t="s">
        <v>11</v>
      </c>
      <c r="K6" s="31" t="s">
        <v>12</v>
      </c>
      <c r="L6" s="31" t="s">
        <v>11</v>
      </c>
      <c r="M6" s="31" t="s">
        <v>12</v>
      </c>
      <c r="N6" s="31" t="s">
        <v>11</v>
      </c>
      <c r="O6" s="31" t="s">
        <v>12</v>
      </c>
      <c r="P6" s="32" t="s">
        <v>10</v>
      </c>
      <c r="Q6" s="31" t="s">
        <v>11</v>
      </c>
      <c r="R6" s="31" t="s">
        <v>12</v>
      </c>
      <c r="S6" s="32" t="s">
        <v>10</v>
      </c>
      <c r="T6" s="31" t="s">
        <v>11</v>
      </c>
      <c r="U6" s="31" t="s">
        <v>12</v>
      </c>
      <c r="V6" s="36"/>
    </row>
    <row r="7" spans="1:22" s="8" customFormat="1" ht="34.5" customHeight="1">
      <c r="A7" s="107" t="s">
        <v>102</v>
      </c>
      <c r="B7" s="85">
        <v>8198</v>
      </c>
      <c r="C7" s="86">
        <v>4204</v>
      </c>
      <c r="D7" s="86">
        <v>3994</v>
      </c>
      <c r="E7" s="86">
        <v>7889</v>
      </c>
      <c r="F7" s="86">
        <v>3977</v>
      </c>
      <c r="G7" s="86">
        <v>3912</v>
      </c>
      <c r="H7" s="86">
        <v>3816</v>
      </c>
      <c r="I7" s="86">
        <v>3783</v>
      </c>
      <c r="J7" s="86">
        <v>161</v>
      </c>
      <c r="K7" s="86">
        <v>129</v>
      </c>
      <c r="L7" s="87">
        <v>0</v>
      </c>
      <c r="M7" s="87">
        <v>0</v>
      </c>
      <c r="N7" s="86">
        <v>25</v>
      </c>
      <c r="O7" s="86">
        <v>36</v>
      </c>
      <c r="P7" s="86">
        <v>189</v>
      </c>
      <c r="Q7" s="86">
        <v>162</v>
      </c>
      <c r="R7" s="86">
        <v>27</v>
      </c>
      <c r="S7" s="86">
        <v>59</v>
      </c>
      <c r="T7" s="86">
        <v>40</v>
      </c>
      <c r="U7" s="86">
        <v>19</v>
      </c>
      <c r="V7" s="36"/>
    </row>
    <row r="8" spans="1:22" s="8" customFormat="1" ht="34.5" customHeight="1">
      <c r="A8" s="108" t="s">
        <v>104</v>
      </c>
      <c r="B8" s="88">
        <f aca="true" t="shared" si="0" ref="B8:B29">SUM(C8:D8)</f>
        <v>8416</v>
      </c>
      <c r="C8" s="89">
        <f aca="true" t="shared" si="1" ref="C8:U8">SUM(C9:C11)</f>
        <v>4344</v>
      </c>
      <c r="D8" s="89">
        <f t="shared" si="1"/>
        <v>4072</v>
      </c>
      <c r="E8" s="89">
        <f t="shared" si="1"/>
        <v>8111</v>
      </c>
      <c r="F8" s="89">
        <f>SUM(F9:F11)</f>
        <v>4123</v>
      </c>
      <c r="G8" s="89">
        <f t="shared" si="1"/>
        <v>3988</v>
      </c>
      <c r="H8" s="89">
        <f t="shared" si="1"/>
        <v>3911</v>
      </c>
      <c r="I8" s="89">
        <f t="shared" si="1"/>
        <v>3853</v>
      </c>
      <c r="J8" s="89">
        <f t="shared" si="1"/>
        <v>212</v>
      </c>
      <c r="K8" s="89">
        <f t="shared" si="1"/>
        <v>135</v>
      </c>
      <c r="L8" s="90">
        <v>0</v>
      </c>
      <c r="M8" s="91">
        <v>0</v>
      </c>
      <c r="N8" s="89">
        <f t="shared" si="1"/>
        <v>18</v>
      </c>
      <c r="O8" s="89">
        <f t="shared" si="1"/>
        <v>17</v>
      </c>
      <c r="P8" s="89">
        <f>SUM(P9:P11)</f>
        <v>191</v>
      </c>
      <c r="Q8" s="89">
        <f t="shared" si="1"/>
        <v>160</v>
      </c>
      <c r="R8" s="89">
        <f t="shared" si="1"/>
        <v>31</v>
      </c>
      <c r="S8" s="89">
        <f>SUM(S9:S11)</f>
        <v>79</v>
      </c>
      <c r="T8" s="89">
        <f t="shared" si="1"/>
        <v>43</v>
      </c>
      <c r="U8" s="89">
        <f t="shared" si="1"/>
        <v>36</v>
      </c>
      <c r="V8" s="36"/>
    </row>
    <row r="9" spans="1:22" s="8" customFormat="1" ht="34.5" customHeight="1">
      <c r="A9" s="19" t="s">
        <v>72</v>
      </c>
      <c r="B9" s="92">
        <f t="shared" si="0"/>
        <v>115</v>
      </c>
      <c r="C9" s="87">
        <f>SUM(F9,L9,N9,Q9,T9)</f>
        <v>57</v>
      </c>
      <c r="D9" s="87">
        <f>SUM(G9,M9,O9,R9,U9)</f>
        <v>58</v>
      </c>
      <c r="E9" s="87">
        <f>SUM(F9:G9)</f>
        <v>115</v>
      </c>
      <c r="F9" s="87">
        <f>SUM(H9,J9)</f>
        <v>57</v>
      </c>
      <c r="G9" s="87">
        <f>SUM(I9,K9)</f>
        <v>58</v>
      </c>
      <c r="H9" s="87">
        <v>56</v>
      </c>
      <c r="I9" s="87">
        <v>57</v>
      </c>
      <c r="J9" s="87">
        <v>1</v>
      </c>
      <c r="K9" s="87">
        <v>1</v>
      </c>
      <c r="L9" s="87">
        <v>0</v>
      </c>
      <c r="M9" s="87">
        <v>0</v>
      </c>
      <c r="N9" s="87">
        <v>0</v>
      </c>
      <c r="O9" s="87">
        <v>0</v>
      </c>
      <c r="P9" s="87">
        <f>SUM(Q9:R9)</f>
        <v>0</v>
      </c>
      <c r="Q9" s="87">
        <v>0</v>
      </c>
      <c r="R9" s="87">
        <v>0</v>
      </c>
      <c r="S9" s="87">
        <f>SUM(T9:U9)</f>
        <v>0</v>
      </c>
      <c r="T9" s="87">
        <v>0</v>
      </c>
      <c r="U9" s="93">
        <v>0</v>
      </c>
      <c r="V9" s="40"/>
    </row>
    <row r="10" spans="1:22" s="8" customFormat="1" ht="34.5" customHeight="1">
      <c r="A10" s="19" t="s">
        <v>73</v>
      </c>
      <c r="B10" s="92">
        <f t="shared" si="0"/>
        <v>8184</v>
      </c>
      <c r="C10" s="87">
        <f>SUM(C13:C29)</f>
        <v>4222</v>
      </c>
      <c r="D10" s="87">
        <f>SUM(D13:D29)</f>
        <v>3962</v>
      </c>
      <c r="E10" s="87">
        <f>SUM(F10:G10)</f>
        <v>7881</v>
      </c>
      <c r="F10" s="87">
        <f aca="true" t="shared" si="2" ref="F10:K10">SUM(F13:F29)</f>
        <v>4003</v>
      </c>
      <c r="G10" s="87">
        <f t="shared" si="2"/>
        <v>3878</v>
      </c>
      <c r="H10" s="87">
        <f t="shared" si="2"/>
        <v>3793</v>
      </c>
      <c r="I10" s="87">
        <f t="shared" si="2"/>
        <v>3744</v>
      </c>
      <c r="J10" s="87">
        <f t="shared" si="2"/>
        <v>210</v>
      </c>
      <c r="K10" s="87">
        <f t="shared" si="2"/>
        <v>134</v>
      </c>
      <c r="L10" s="87">
        <v>0</v>
      </c>
      <c r="M10" s="87">
        <v>0</v>
      </c>
      <c r="N10" s="87">
        <f aca="true" t="shared" si="3" ref="N10:U10">SUM(N13:N29)</f>
        <v>17</v>
      </c>
      <c r="O10" s="87">
        <f t="shared" si="3"/>
        <v>17</v>
      </c>
      <c r="P10" s="87">
        <f t="shared" si="3"/>
        <v>190</v>
      </c>
      <c r="Q10" s="87">
        <f t="shared" si="3"/>
        <v>159</v>
      </c>
      <c r="R10" s="87">
        <f t="shared" si="3"/>
        <v>31</v>
      </c>
      <c r="S10" s="87">
        <f>SUM(S13:S29)</f>
        <v>79</v>
      </c>
      <c r="T10" s="87">
        <f t="shared" si="3"/>
        <v>43</v>
      </c>
      <c r="U10" s="87">
        <f t="shared" si="3"/>
        <v>36</v>
      </c>
      <c r="V10" s="36"/>
    </row>
    <row r="11" spans="1:22" s="8" customFormat="1" ht="34.5" customHeight="1" thickBot="1">
      <c r="A11" s="19" t="s">
        <v>74</v>
      </c>
      <c r="B11" s="94">
        <f t="shared" si="0"/>
        <v>117</v>
      </c>
      <c r="C11" s="95">
        <f aca="true" t="shared" si="4" ref="C11:D26">SUM(F11,L11,N11,Q11,T11)</f>
        <v>65</v>
      </c>
      <c r="D11" s="95">
        <f t="shared" si="4"/>
        <v>52</v>
      </c>
      <c r="E11" s="95">
        <f>SUM(F11:G11)</f>
        <v>115</v>
      </c>
      <c r="F11" s="95">
        <f aca="true" t="shared" si="5" ref="F11:G26">SUM(H11,J11)</f>
        <v>63</v>
      </c>
      <c r="G11" s="95">
        <f t="shared" si="5"/>
        <v>52</v>
      </c>
      <c r="H11" s="95">
        <v>62</v>
      </c>
      <c r="I11" s="95">
        <v>52</v>
      </c>
      <c r="J11" s="95">
        <v>1</v>
      </c>
      <c r="K11" s="95">
        <v>0</v>
      </c>
      <c r="L11" s="95">
        <v>0</v>
      </c>
      <c r="M11" s="95">
        <v>0</v>
      </c>
      <c r="N11" s="96">
        <v>1</v>
      </c>
      <c r="O11" s="95">
        <v>0</v>
      </c>
      <c r="P11" s="97">
        <f>SUM(Q11:R11)</f>
        <v>1</v>
      </c>
      <c r="Q11" s="96">
        <v>1</v>
      </c>
      <c r="R11" s="95">
        <v>0</v>
      </c>
      <c r="S11" s="97">
        <f>SUM(T11:U11)</f>
        <v>0</v>
      </c>
      <c r="T11" s="95">
        <v>0</v>
      </c>
      <c r="U11" s="95">
        <v>0</v>
      </c>
      <c r="V11" s="36"/>
    </row>
    <row r="12" spans="1:22" s="8" customFormat="1" ht="12.75">
      <c r="A12" s="20" t="s">
        <v>75</v>
      </c>
      <c r="B12" s="92"/>
      <c r="C12" s="87"/>
      <c r="D12" s="87"/>
      <c r="E12" s="87"/>
      <c r="F12" s="87"/>
      <c r="G12" s="87"/>
      <c r="H12" s="87"/>
      <c r="I12" s="87"/>
      <c r="J12" s="87"/>
      <c r="K12" s="87"/>
      <c r="L12" s="98"/>
      <c r="M12" s="99"/>
      <c r="N12" s="87"/>
      <c r="O12" s="87"/>
      <c r="P12" s="87"/>
      <c r="Q12" s="87"/>
      <c r="R12" s="87"/>
      <c r="S12" s="87"/>
      <c r="T12" s="87"/>
      <c r="U12" s="87"/>
      <c r="V12" s="36"/>
    </row>
    <row r="13" spans="1:22" s="8" customFormat="1" ht="34.5" customHeight="1">
      <c r="A13" s="21" t="s">
        <v>76</v>
      </c>
      <c r="B13" s="92">
        <f>SUM(C13:D13)</f>
        <v>2409</v>
      </c>
      <c r="C13" s="87">
        <f>SUM(F13,L13,N13,Q13,T13)</f>
        <v>1257</v>
      </c>
      <c r="D13" s="87">
        <f t="shared" si="4"/>
        <v>1152</v>
      </c>
      <c r="E13" s="87">
        <f>SUM(F13:G13)</f>
        <v>2321</v>
      </c>
      <c r="F13" s="87">
        <f>SUM(H13,J13)</f>
        <v>1196</v>
      </c>
      <c r="G13" s="87">
        <f>SUM(I13,K13)</f>
        <v>1125</v>
      </c>
      <c r="H13" s="87">
        <v>1130</v>
      </c>
      <c r="I13" s="87">
        <v>1086</v>
      </c>
      <c r="J13" s="87">
        <v>66</v>
      </c>
      <c r="K13" s="87">
        <v>39</v>
      </c>
      <c r="L13" s="100">
        <v>0</v>
      </c>
      <c r="M13" s="100">
        <v>0</v>
      </c>
      <c r="N13" s="87">
        <v>3</v>
      </c>
      <c r="O13" s="87">
        <v>7</v>
      </c>
      <c r="P13" s="100">
        <f aca="true" t="shared" si="6" ref="P13:P29">SUM(Q13:R13)</f>
        <v>53</v>
      </c>
      <c r="Q13" s="87">
        <v>44</v>
      </c>
      <c r="R13" s="87">
        <v>9</v>
      </c>
      <c r="S13" s="87">
        <f aca="true" t="shared" si="7" ref="S13:S29">SUM(T13:U13)</f>
        <v>25</v>
      </c>
      <c r="T13" s="87">
        <v>14</v>
      </c>
      <c r="U13" s="87">
        <v>11</v>
      </c>
      <c r="V13" s="36"/>
    </row>
    <row r="14" spans="1:22" s="8" customFormat="1" ht="34.5" customHeight="1">
      <c r="A14" s="22" t="s">
        <v>77</v>
      </c>
      <c r="B14" s="101">
        <f t="shared" si="0"/>
        <v>655</v>
      </c>
      <c r="C14" s="102">
        <f t="shared" si="4"/>
        <v>341</v>
      </c>
      <c r="D14" s="102">
        <f t="shared" si="4"/>
        <v>314</v>
      </c>
      <c r="E14" s="102">
        <f>SUM(F14:G14)</f>
        <v>627</v>
      </c>
      <c r="F14" s="102">
        <f t="shared" si="5"/>
        <v>322</v>
      </c>
      <c r="G14" s="102">
        <f t="shared" si="5"/>
        <v>305</v>
      </c>
      <c r="H14" s="102">
        <v>307</v>
      </c>
      <c r="I14" s="102">
        <v>289</v>
      </c>
      <c r="J14" s="102">
        <v>15</v>
      </c>
      <c r="K14" s="102">
        <v>16</v>
      </c>
      <c r="L14" s="103">
        <v>0</v>
      </c>
      <c r="M14" s="103">
        <v>0</v>
      </c>
      <c r="N14" s="102">
        <v>2</v>
      </c>
      <c r="O14" s="102">
        <v>3</v>
      </c>
      <c r="P14" s="102">
        <f t="shared" si="6"/>
        <v>17</v>
      </c>
      <c r="Q14" s="102">
        <v>15</v>
      </c>
      <c r="R14" s="102">
        <v>2</v>
      </c>
      <c r="S14" s="102">
        <f t="shared" si="7"/>
        <v>6</v>
      </c>
      <c r="T14" s="102">
        <v>2</v>
      </c>
      <c r="U14" s="102">
        <v>4</v>
      </c>
      <c r="V14" s="36"/>
    </row>
    <row r="15" spans="1:22" s="8" customFormat="1" ht="34.5" customHeight="1">
      <c r="A15" s="22" t="s">
        <v>78</v>
      </c>
      <c r="B15" s="101">
        <f t="shared" si="0"/>
        <v>349</v>
      </c>
      <c r="C15" s="102">
        <f t="shared" si="4"/>
        <v>188</v>
      </c>
      <c r="D15" s="102">
        <f t="shared" si="4"/>
        <v>161</v>
      </c>
      <c r="E15" s="102">
        <f aca="true" t="shared" si="8" ref="E15:E29">SUM(F15:G15)</f>
        <v>342</v>
      </c>
      <c r="F15" s="102">
        <f t="shared" si="5"/>
        <v>183</v>
      </c>
      <c r="G15" s="102">
        <f t="shared" si="5"/>
        <v>159</v>
      </c>
      <c r="H15" s="102">
        <v>180</v>
      </c>
      <c r="I15" s="102">
        <v>155</v>
      </c>
      <c r="J15" s="102">
        <v>3</v>
      </c>
      <c r="K15" s="102">
        <v>4</v>
      </c>
      <c r="L15" s="103">
        <v>0</v>
      </c>
      <c r="M15" s="103">
        <v>0</v>
      </c>
      <c r="N15" s="103">
        <v>1</v>
      </c>
      <c r="O15" s="102">
        <v>1</v>
      </c>
      <c r="P15" s="102">
        <f t="shared" si="6"/>
        <v>2</v>
      </c>
      <c r="Q15" s="102">
        <v>2</v>
      </c>
      <c r="R15" s="102">
        <v>0</v>
      </c>
      <c r="S15" s="102">
        <f t="shared" si="7"/>
        <v>3</v>
      </c>
      <c r="T15" s="103">
        <v>2</v>
      </c>
      <c r="U15" s="102">
        <v>1</v>
      </c>
      <c r="V15" s="36"/>
    </row>
    <row r="16" spans="1:22" s="8" customFormat="1" ht="34.5" customHeight="1">
      <c r="A16" s="22" t="s">
        <v>79</v>
      </c>
      <c r="B16" s="101">
        <f t="shared" si="0"/>
        <v>368</v>
      </c>
      <c r="C16" s="102">
        <f t="shared" si="4"/>
        <v>188</v>
      </c>
      <c r="D16" s="102">
        <f t="shared" si="4"/>
        <v>180</v>
      </c>
      <c r="E16" s="102">
        <f t="shared" si="8"/>
        <v>361</v>
      </c>
      <c r="F16" s="102">
        <f t="shared" si="5"/>
        <v>182</v>
      </c>
      <c r="G16" s="102">
        <f t="shared" si="5"/>
        <v>179</v>
      </c>
      <c r="H16" s="102">
        <v>176</v>
      </c>
      <c r="I16" s="102">
        <v>175</v>
      </c>
      <c r="J16" s="102">
        <v>6</v>
      </c>
      <c r="K16" s="102">
        <v>4</v>
      </c>
      <c r="L16" s="103">
        <v>0</v>
      </c>
      <c r="M16" s="103">
        <v>0</v>
      </c>
      <c r="N16" s="102">
        <v>0</v>
      </c>
      <c r="O16" s="103">
        <v>0</v>
      </c>
      <c r="P16" s="102">
        <f t="shared" si="6"/>
        <v>5</v>
      </c>
      <c r="Q16" s="102">
        <v>5</v>
      </c>
      <c r="R16" s="102">
        <v>0</v>
      </c>
      <c r="S16" s="102">
        <f t="shared" si="7"/>
        <v>2</v>
      </c>
      <c r="T16" s="102">
        <v>1</v>
      </c>
      <c r="U16" s="102">
        <v>1</v>
      </c>
      <c r="V16" s="36"/>
    </row>
    <row r="17" spans="1:22" s="8" customFormat="1" ht="34.5" customHeight="1">
      <c r="A17" s="22" t="s">
        <v>80</v>
      </c>
      <c r="B17" s="101">
        <f t="shared" si="0"/>
        <v>257</v>
      </c>
      <c r="C17" s="102">
        <f t="shared" si="4"/>
        <v>130</v>
      </c>
      <c r="D17" s="102">
        <f t="shared" si="4"/>
        <v>127</v>
      </c>
      <c r="E17" s="102">
        <f t="shared" si="8"/>
        <v>252</v>
      </c>
      <c r="F17" s="102">
        <f t="shared" si="5"/>
        <v>128</v>
      </c>
      <c r="G17" s="102">
        <f t="shared" si="5"/>
        <v>124</v>
      </c>
      <c r="H17" s="102">
        <v>123</v>
      </c>
      <c r="I17" s="102">
        <v>122</v>
      </c>
      <c r="J17" s="102">
        <v>5</v>
      </c>
      <c r="K17" s="102">
        <v>2</v>
      </c>
      <c r="L17" s="103">
        <v>0</v>
      </c>
      <c r="M17" s="103">
        <v>0</v>
      </c>
      <c r="N17" s="103">
        <v>0</v>
      </c>
      <c r="O17" s="103">
        <v>0</v>
      </c>
      <c r="P17" s="102">
        <f t="shared" si="6"/>
        <v>3</v>
      </c>
      <c r="Q17" s="102">
        <v>2</v>
      </c>
      <c r="R17" s="103">
        <v>1</v>
      </c>
      <c r="S17" s="102">
        <f t="shared" si="7"/>
        <v>2</v>
      </c>
      <c r="T17" s="102">
        <v>0</v>
      </c>
      <c r="U17" s="102">
        <v>2</v>
      </c>
      <c r="V17" s="36"/>
    </row>
    <row r="18" spans="1:22" s="8" customFormat="1" ht="34.5" customHeight="1">
      <c r="A18" s="22" t="s">
        <v>81</v>
      </c>
      <c r="B18" s="101">
        <f t="shared" si="0"/>
        <v>672</v>
      </c>
      <c r="C18" s="102">
        <f t="shared" si="4"/>
        <v>335</v>
      </c>
      <c r="D18" s="102">
        <f t="shared" si="4"/>
        <v>337</v>
      </c>
      <c r="E18" s="102">
        <f t="shared" si="8"/>
        <v>648</v>
      </c>
      <c r="F18" s="102">
        <f t="shared" si="5"/>
        <v>319</v>
      </c>
      <c r="G18" s="102">
        <f t="shared" si="5"/>
        <v>329</v>
      </c>
      <c r="H18" s="102">
        <v>288</v>
      </c>
      <c r="I18" s="102">
        <v>314</v>
      </c>
      <c r="J18" s="102">
        <v>31</v>
      </c>
      <c r="K18" s="102">
        <v>15</v>
      </c>
      <c r="L18" s="103">
        <v>0</v>
      </c>
      <c r="M18" s="103">
        <v>0</v>
      </c>
      <c r="N18" s="102">
        <v>1</v>
      </c>
      <c r="O18" s="102">
        <v>1</v>
      </c>
      <c r="P18" s="102">
        <f t="shared" si="6"/>
        <v>15</v>
      </c>
      <c r="Q18" s="102">
        <v>13</v>
      </c>
      <c r="R18" s="102">
        <v>2</v>
      </c>
      <c r="S18" s="102">
        <f t="shared" si="7"/>
        <v>7</v>
      </c>
      <c r="T18" s="102">
        <v>2</v>
      </c>
      <c r="U18" s="102">
        <v>5</v>
      </c>
      <c r="V18" s="36"/>
    </row>
    <row r="19" spans="1:22" s="8" customFormat="1" ht="34.5" customHeight="1">
      <c r="A19" s="22" t="s">
        <v>4</v>
      </c>
      <c r="B19" s="101">
        <f>SUM(C19:D19)</f>
        <v>320</v>
      </c>
      <c r="C19" s="102">
        <f t="shared" si="4"/>
        <v>166</v>
      </c>
      <c r="D19" s="102">
        <f t="shared" si="4"/>
        <v>154</v>
      </c>
      <c r="E19" s="102">
        <f>SUM(F19:G19)</f>
        <v>310</v>
      </c>
      <c r="F19" s="102">
        <f t="shared" si="5"/>
        <v>158</v>
      </c>
      <c r="G19" s="102">
        <f t="shared" si="5"/>
        <v>152</v>
      </c>
      <c r="H19" s="102">
        <v>148</v>
      </c>
      <c r="I19" s="102">
        <v>146</v>
      </c>
      <c r="J19" s="102">
        <v>10</v>
      </c>
      <c r="K19" s="103">
        <v>6</v>
      </c>
      <c r="L19" s="103">
        <v>0</v>
      </c>
      <c r="M19" s="103">
        <v>0</v>
      </c>
      <c r="N19" s="103">
        <v>1</v>
      </c>
      <c r="O19" s="103">
        <v>0</v>
      </c>
      <c r="P19" s="102">
        <f t="shared" si="6"/>
        <v>3</v>
      </c>
      <c r="Q19" s="102">
        <v>3</v>
      </c>
      <c r="R19" s="103">
        <v>0</v>
      </c>
      <c r="S19" s="102">
        <f t="shared" si="7"/>
        <v>6</v>
      </c>
      <c r="T19" s="102">
        <v>4</v>
      </c>
      <c r="U19" s="102">
        <v>2</v>
      </c>
      <c r="V19" s="36"/>
    </row>
    <row r="20" spans="1:22" s="8" customFormat="1" ht="34.5" customHeight="1">
      <c r="A20" s="22" t="s">
        <v>91</v>
      </c>
      <c r="B20" s="101">
        <f>SUM(C20:D20)</f>
        <v>911</v>
      </c>
      <c r="C20" s="102">
        <f t="shared" si="4"/>
        <v>470</v>
      </c>
      <c r="D20" s="102">
        <f t="shared" si="4"/>
        <v>441</v>
      </c>
      <c r="E20" s="102">
        <f>SUM(F20:G20)</f>
        <v>854</v>
      </c>
      <c r="F20" s="102">
        <f t="shared" si="5"/>
        <v>426</v>
      </c>
      <c r="G20" s="102">
        <f t="shared" si="5"/>
        <v>428</v>
      </c>
      <c r="H20" s="102">
        <v>390</v>
      </c>
      <c r="I20" s="102">
        <v>408</v>
      </c>
      <c r="J20" s="102">
        <v>36</v>
      </c>
      <c r="K20" s="102">
        <v>20</v>
      </c>
      <c r="L20" s="103">
        <v>0</v>
      </c>
      <c r="M20" s="103">
        <v>0</v>
      </c>
      <c r="N20" s="102">
        <v>4</v>
      </c>
      <c r="O20" s="102">
        <v>3</v>
      </c>
      <c r="P20" s="102">
        <f t="shared" si="6"/>
        <v>42</v>
      </c>
      <c r="Q20" s="102">
        <v>34</v>
      </c>
      <c r="R20" s="102">
        <v>8</v>
      </c>
      <c r="S20" s="102">
        <f t="shared" si="7"/>
        <v>8</v>
      </c>
      <c r="T20" s="102">
        <v>6</v>
      </c>
      <c r="U20" s="102">
        <v>2</v>
      </c>
      <c r="V20" s="36"/>
    </row>
    <row r="21" spans="1:22" s="8" customFormat="1" ht="34.5" customHeight="1">
      <c r="A21" s="22" t="s">
        <v>92</v>
      </c>
      <c r="B21" s="101">
        <f>SUM(C21:D21)</f>
        <v>1071</v>
      </c>
      <c r="C21" s="102">
        <f t="shared" si="4"/>
        <v>537</v>
      </c>
      <c r="D21" s="102">
        <f t="shared" si="4"/>
        <v>534</v>
      </c>
      <c r="E21" s="102">
        <f>SUM(F21:G21)</f>
        <v>1039</v>
      </c>
      <c r="F21" s="102">
        <f t="shared" si="5"/>
        <v>511</v>
      </c>
      <c r="G21" s="102">
        <f t="shared" si="5"/>
        <v>528</v>
      </c>
      <c r="H21" s="102">
        <v>494</v>
      </c>
      <c r="I21" s="102">
        <v>513</v>
      </c>
      <c r="J21" s="102">
        <v>17</v>
      </c>
      <c r="K21" s="102">
        <v>15</v>
      </c>
      <c r="L21" s="103">
        <v>0</v>
      </c>
      <c r="M21" s="103">
        <v>0</v>
      </c>
      <c r="N21" s="102">
        <v>2</v>
      </c>
      <c r="O21" s="102">
        <v>1</v>
      </c>
      <c r="P21" s="102">
        <f t="shared" si="6"/>
        <v>21</v>
      </c>
      <c r="Q21" s="102">
        <v>19</v>
      </c>
      <c r="R21" s="102">
        <v>2</v>
      </c>
      <c r="S21" s="102">
        <f t="shared" si="7"/>
        <v>8</v>
      </c>
      <c r="T21" s="102">
        <v>5</v>
      </c>
      <c r="U21" s="102">
        <v>3</v>
      </c>
      <c r="V21" s="36"/>
    </row>
    <row r="22" spans="1:22" s="8" customFormat="1" ht="34.5" customHeight="1">
      <c r="A22" s="22" t="s">
        <v>82</v>
      </c>
      <c r="B22" s="101">
        <f t="shared" si="0"/>
        <v>198</v>
      </c>
      <c r="C22" s="102">
        <f t="shared" si="4"/>
        <v>116</v>
      </c>
      <c r="D22" s="102">
        <f t="shared" si="4"/>
        <v>82</v>
      </c>
      <c r="E22" s="102">
        <f t="shared" si="8"/>
        <v>188</v>
      </c>
      <c r="F22" s="102">
        <f t="shared" si="5"/>
        <v>109</v>
      </c>
      <c r="G22" s="102">
        <f t="shared" si="5"/>
        <v>79</v>
      </c>
      <c r="H22" s="102">
        <v>104</v>
      </c>
      <c r="I22" s="102">
        <v>77</v>
      </c>
      <c r="J22" s="102">
        <v>5</v>
      </c>
      <c r="K22" s="102">
        <v>2</v>
      </c>
      <c r="L22" s="103">
        <v>0</v>
      </c>
      <c r="M22" s="103">
        <v>0</v>
      </c>
      <c r="N22" s="103">
        <v>1</v>
      </c>
      <c r="O22" s="103">
        <v>0</v>
      </c>
      <c r="P22" s="102">
        <f t="shared" si="6"/>
        <v>7</v>
      </c>
      <c r="Q22" s="102">
        <v>6</v>
      </c>
      <c r="R22" s="102">
        <v>1</v>
      </c>
      <c r="S22" s="102">
        <f t="shared" si="7"/>
        <v>2</v>
      </c>
      <c r="T22" s="102">
        <v>0</v>
      </c>
      <c r="U22" s="102">
        <v>2</v>
      </c>
      <c r="V22" s="36"/>
    </row>
    <row r="23" spans="1:22" s="8" customFormat="1" ht="34.5" customHeight="1">
      <c r="A23" s="22" t="s">
        <v>83</v>
      </c>
      <c r="B23" s="101">
        <f t="shared" si="0"/>
        <v>32</v>
      </c>
      <c r="C23" s="102">
        <f t="shared" si="4"/>
        <v>17</v>
      </c>
      <c r="D23" s="102">
        <f t="shared" si="4"/>
        <v>15</v>
      </c>
      <c r="E23" s="102">
        <f t="shared" si="8"/>
        <v>32</v>
      </c>
      <c r="F23" s="102">
        <f t="shared" si="5"/>
        <v>17</v>
      </c>
      <c r="G23" s="102">
        <f t="shared" si="5"/>
        <v>15</v>
      </c>
      <c r="H23" s="102">
        <v>17</v>
      </c>
      <c r="I23" s="102">
        <v>14</v>
      </c>
      <c r="J23" s="103">
        <v>0</v>
      </c>
      <c r="K23" s="102">
        <v>1</v>
      </c>
      <c r="L23" s="103">
        <v>0</v>
      </c>
      <c r="M23" s="103">
        <v>0</v>
      </c>
      <c r="N23" s="103">
        <v>0</v>
      </c>
      <c r="O23" s="103">
        <v>0</v>
      </c>
      <c r="P23" s="102">
        <f t="shared" si="6"/>
        <v>0</v>
      </c>
      <c r="Q23" s="102">
        <v>0</v>
      </c>
      <c r="R23" s="103">
        <v>0</v>
      </c>
      <c r="S23" s="102">
        <f t="shared" si="7"/>
        <v>0</v>
      </c>
      <c r="T23" s="103">
        <v>0</v>
      </c>
      <c r="U23" s="102">
        <v>0</v>
      </c>
      <c r="V23" s="36"/>
    </row>
    <row r="24" spans="1:22" s="8" customFormat="1" ht="34.5" customHeight="1">
      <c r="A24" s="22" t="s">
        <v>37</v>
      </c>
      <c r="B24" s="101">
        <f t="shared" si="0"/>
        <v>129</v>
      </c>
      <c r="C24" s="102">
        <f t="shared" si="4"/>
        <v>70</v>
      </c>
      <c r="D24" s="102">
        <f t="shared" si="4"/>
        <v>59</v>
      </c>
      <c r="E24" s="102">
        <f t="shared" si="8"/>
        <v>119</v>
      </c>
      <c r="F24" s="102">
        <f t="shared" si="5"/>
        <v>63</v>
      </c>
      <c r="G24" s="102">
        <f t="shared" si="5"/>
        <v>56</v>
      </c>
      <c r="H24" s="102">
        <v>59</v>
      </c>
      <c r="I24" s="102">
        <v>56</v>
      </c>
      <c r="J24" s="102">
        <v>4</v>
      </c>
      <c r="K24" s="102">
        <v>0</v>
      </c>
      <c r="L24" s="103">
        <v>0</v>
      </c>
      <c r="M24" s="103">
        <v>0</v>
      </c>
      <c r="N24" s="103">
        <v>1</v>
      </c>
      <c r="O24" s="103">
        <v>0</v>
      </c>
      <c r="P24" s="102">
        <f t="shared" si="6"/>
        <v>7</v>
      </c>
      <c r="Q24" s="102">
        <v>4</v>
      </c>
      <c r="R24" s="103">
        <v>3</v>
      </c>
      <c r="S24" s="102">
        <f t="shared" si="7"/>
        <v>2</v>
      </c>
      <c r="T24" s="102">
        <v>2</v>
      </c>
      <c r="U24" s="102">
        <v>0</v>
      </c>
      <c r="V24" s="36"/>
    </row>
    <row r="25" spans="1:22" s="8" customFormat="1" ht="34.5" customHeight="1">
      <c r="A25" s="22" t="s">
        <v>38</v>
      </c>
      <c r="B25" s="101">
        <f t="shared" si="0"/>
        <v>245</v>
      </c>
      <c r="C25" s="102">
        <f t="shared" si="4"/>
        <v>120</v>
      </c>
      <c r="D25" s="102">
        <f t="shared" si="4"/>
        <v>125</v>
      </c>
      <c r="E25" s="102">
        <f t="shared" si="8"/>
        <v>230</v>
      </c>
      <c r="F25" s="102">
        <f t="shared" si="5"/>
        <v>109</v>
      </c>
      <c r="G25" s="102">
        <f t="shared" si="5"/>
        <v>121</v>
      </c>
      <c r="H25" s="102">
        <v>105</v>
      </c>
      <c r="I25" s="102">
        <v>115</v>
      </c>
      <c r="J25" s="102">
        <v>4</v>
      </c>
      <c r="K25" s="102">
        <v>6</v>
      </c>
      <c r="L25" s="103">
        <v>0</v>
      </c>
      <c r="M25" s="103">
        <v>0</v>
      </c>
      <c r="N25" s="103">
        <v>0</v>
      </c>
      <c r="O25" s="102">
        <v>1</v>
      </c>
      <c r="P25" s="102">
        <f t="shared" si="6"/>
        <v>10</v>
      </c>
      <c r="Q25" s="102">
        <v>8</v>
      </c>
      <c r="R25" s="103">
        <v>2</v>
      </c>
      <c r="S25" s="102">
        <f t="shared" si="7"/>
        <v>4</v>
      </c>
      <c r="T25" s="103">
        <v>3</v>
      </c>
      <c r="U25" s="102">
        <v>1</v>
      </c>
      <c r="V25" s="36"/>
    </row>
    <row r="26" spans="1:22" s="8" customFormat="1" ht="34.5" customHeight="1">
      <c r="A26" s="22" t="s">
        <v>39</v>
      </c>
      <c r="B26" s="101">
        <f t="shared" si="0"/>
        <v>119</v>
      </c>
      <c r="C26" s="102">
        <f t="shared" si="4"/>
        <v>63</v>
      </c>
      <c r="D26" s="102">
        <f t="shared" si="4"/>
        <v>56</v>
      </c>
      <c r="E26" s="102">
        <f t="shared" si="8"/>
        <v>118</v>
      </c>
      <c r="F26" s="102">
        <f t="shared" si="5"/>
        <v>62</v>
      </c>
      <c r="G26" s="102">
        <f t="shared" si="5"/>
        <v>56</v>
      </c>
      <c r="H26" s="102">
        <v>59</v>
      </c>
      <c r="I26" s="102">
        <v>56</v>
      </c>
      <c r="J26" s="103">
        <v>3</v>
      </c>
      <c r="K26" s="102">
        <v>0</v>
      </c>
      <c r="L26" s="103">
        <v>0</v>
      </c>
      <c r="M26" s="103">
        <v>0</v>
      </c>
      <c r="N26" s="103">
        <v>0</v>
      </c>
      <c r="O26" s="103">
        <v>0</v>
      </c>
      <c r="P26" s="102">
        <f t="shared" si="6"/>
        <v>1</v>
      </c>
      <c r="Q26" s="102">
        <v>1</v>
      </c>
      <c r="R26" s="103">
        <v>0</v>
      </c>
      <c r="S26" s="102">
        <f t="shared" si="7"/>
        <v>0</v>
      </c>
      <c r="T26" s="102">
        <v>0</v>
      </c>
      <c r="U26" s="102">
        <v>0</v>
      </c>
      <c r="V26" s="36"/>
    </row>
    <row r="27" spans="1:22" s="8" customFormat="1" ht="34.5" customHeight="1">
      <c r="A27" s="22" t="s">
        <v>40</v>
      </c>
      <c r="B27" s="101">
        <f t="shared" si="0"/>
        <v>154</v>
      </c>
      <c r="C27" s="102">
        <f aca="true" t="shared" si="9" ref="C27:D29">SUM(F27,L27,N27,Q27,T27)</f>
        <v>73</v>
      </c>
      <c r="D27" s="102">
        <f t="shared" si="9"/>
        <v>81</v>
      </c>
      <c r="E27" s="102">
        <f t="shared" si="8"/>
        <v>150</v>
      </c>
      <c r="F27" s="102">
        <f aca="true" t="shared" si="10" ref="F27:G29">SUM(H27,J27)</f>
        <v>70</v>
      </c>
      <c r="G27" s="102">
        <f t="shared" si="10"/>
        <v>80</v>
      </c>
      <c r="H27" s="102">
        <v>67</v>
      </c>
      <c r="I27" s="102">
        <v>79</v>
      </c>
      <c r="J27" s="102">
        <v>3</v>
      </c>
      <c r="K27" s="103">
        <v>1</v>
      </c>
      <c r="L27" s="103">
        <v>0</v>
      </c>
      <c r="M27" s="103">
        <v>0</v>
      </c>
      <c r="N27" s="102">
        <v>1</v>
      </c>
      <c r="O27" s="103">
        <v>0</v>
      </c>
      <c r="P27" s="102">
        <f t="shared" si="6"/>
        <v>3</v>
      </c>
      <c r="Q27" s="102">
        <v>2</v>
      </c>
      <c r="R27" s="103">
        <v>1</v>
      </c>
      <c r="S27" s="80">
        <f t="shared" si="7"/>
        <v>0</v>
      </c>
      <c r="T27" s="103">
        <v>0</v>
      </c>
      <c r="U27" s="102">
        <v>0</v>
      </c>
      <c r="V27" s="36"/>
    </row>
    <row r="28" spans="1:22" s="8" customFormat="1" ht="34.5" customHeight="1">
      <c r="A28" s="23" t="s">
        <v>93</v>
      </c>
      <c r="B28" s="101">
        <f t="shared" si="0"/>
        <v>100</v>
      </c>
      <c r="C28" s="102">
        <f t="shared" si="9"/>
        <v>55</v>
      </c>
      <c r="D28" s="102">
        <f t="shared" si="9"/>
        <v>45</v>
      </c>
      <c r="E28" s="102">
        <f t="shared" si="8"/>
        <v>100</v>
      </c>
      <c r="F28" s="102">
        <f t="shared" si="10"/>
        <v>55</v>
      </c>
      <c r="G28" s="102">
        <f t="shared" si="10"/>
        <v>45</v>
      </c>
      <c r="H28" s="102">
        <v>54</v>
      </c>
      <c r="I28" s="102">
        <v>43</v>
      </c>
      <c r="J28" s="103">
        <v>1</v>
      </c>
      <c r="K28" s="102">
        <v>2</v>
      </c>
      <c r="L28" s="103">
        <v>0</v>
      </c>
      <c r="M28" s="103">
        <v>0</v>
      </c>
      <c r="N28" s="103">
        <v>0</v>
      </c>
      <c r="O28" s="103">
        <v>0</v>
      </c>
      <c r="P28" s="102">
        <f t="shared" si="6"/>
        <v>0</v>
      </c>
      <c r="Q28" s="102">
        <v>0</v>
      </c>
      <c r="R28" s="103">
        <v>0</v>
      </c>
      <c r="S28" s="102">
        <f>SUM(T28:U28)</f>
        <v>0</v>
      </c>
      <c r="T28" s="103">
        <v>0</v>
      </c>
      <c r="U28" s="102">
        <v>0</v>
      </c>
      <c r="V28" s="36"/>
    </row>
    <row r="29" spans="1:22" s="8" customFormat="1" ht="34.5" customHeight="1" thickBot="1">
      <c r="A29" s="24" t="s">
        <v>41</v>
      </c>
      <c r="B29" s="104">
        <f t="shared" si="0"/>
        <v>195</v>
      </c>
      <c r="C29" s="105">
        <f t="shared" si="9"/>
        <v>96</v>
      </c>
      <c r="D29" s="105">
        <f t="shared" si="9"/>
        <v>99</v>
      </c>
      <c r="E29" s="105">
        <f t="shared" si="8"/>
        <v>190</v>
      </c>
      <c r="F29" s="105">
        <f t="shared" si="10"/>
        <v>93</v>
      </c>
      <c r="G29" s="105">
        <f t="shared" si="10"/>
        <v>97</v>
      </c>
      <c r="H29" s="105">
        <v>92</v>
      </c>
      <c r="I29" s="105">
        <v>96</v>
      </c>
      <c r="J29" s="105">
        <v>1</v>
      </c>
      <c r="K29" s="105">
        <v>1</v>
      </c>
      <c r="L29" s="106">
        <v>0</v>
      </c>
      <c r="M29" s="106">
        <v>0</v>
      </c>
      <c r="N29" s="105">
        <v>0</v>
      </c>
      <c r="O29" s="106">
        <v>0</v>
      </c>
      <c r="P29" s="105">
        <f t="shared" si="6"/>
        <v>1</v>
      </c>
      <c r="Q29" s="105">
        <v>1</v>
      </c>
      <c r="R29" s="106">
        <v>0</v>
      </c>
      <c r="S29" s="105">
        <f t="shared" si="7"/>
        <v>4</v>
      </c>
      <c r="T29" s="106">
        <v>2</v>
      </c>
      <c r="U29" s="105">
        <v>2</v>
      </c>
      <c r="V29" s="36"/>
    </row>
  </sheetData>
  <sheetProtection/>
  <mergeCells count="10">
    <mergeCell ref="S4:U5"/>
    <mergeCell ref="E5:G5"/>
    <mergeCell ref="H5:I5"/>
    <mergeCell ref="J5:K5"/>
    <mergeCell ref="N4:O5"/>
    <mergeCell ref="P4:R5"/>
    <mergeCell ref="A4:A6"/>
    <mergeCell ref="B4:D5"/>
    <mergeCell ref="E4:K4"/>
    <mergeCell ref="L4:M5"/>
  </mergeCells>
  <printOptions horizontalCentered="1"/>
  <pageMargins left="0.4724409448818898" right="0.5118110236220472" top="0.7874015748031497" bottom="0.5905511811023623" header="0.5118110236220472" footer="0.5118110236220472"/>
  <pageSetup horizontalDpi="600" verticalDpi="600" orientation="portrait" paperSize="9" scale="84" r:id="rId1"/>
  <headerFooter alignWithMargins="0">
    <oddHeader>&amp;L&amp;11卒業後・中学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PageLayoutView="0" workbookViewId="0" topLeftCell="H1">
      <selection activeCell="T11" sqref="T11"/>
    </sheetView>
  </sheetViews>
  <sheetFormatPr defaultColWidth="8.625" defaultRowHeight="20.25" customHeight="1"/>
  <cols>
    <col min="1" max="1" width="14.875" style="121" customWidth="1"/>
    <col min="2" max="10" width="9.25390625" style="121" customWidth="1"/>
    <col min="11" max="11" width="1.00390625" style="121" customWidth="1"/>
    <col min="12" max="16384" width="8.625" style="121" customWidth="1"/>
  </cols>
  <sheetData>
    <row r="1" ht="20.25" customHeight="1">
      <c r="J1" s="256"/>
    </row>
    <row r="2" ht="18.75" customHeight="1"/>
    <row r="3" spans="1:10" s="130" customFormat="1" ht="18.75" customHeight="1" thickBot="1">
      <c r="A3" s="257" t="s">
        <v>99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1" s="130" customFormat="1" ht="22.5" customHeight="1">
      <c r="A4" s="316" t="s">
        <v>84</v>
      </c>
      <c r="B4" s="283" t="s">
        <v>17</v>
      </c>
      <c r="C4" s="279"/>
      <c r="D4" s="279"/>
      <c r="E4" s="319"/>
      <c r="F4" s="319"/>
      <c r="G4" s="319"/>
      <c r="H4" s="319"/>
      <c r="I4" s="319"/>
      <c r="J4" s="319"/>
      <c r="K4" s="129"/>
    </row>
    <row r="5" spans="1:11" s="130" customFormat="1" ht="22.5" customHeight="1">
      <c r="A5" s="317"/>
      <c r="B5" s="320" t="s">
        <v>10</v>
      </c>
      <c r="C5" s="321"/>
      <c r="D5" s="322"/>
      <c r="E5" s="323" t="s">
        <v>18</v>
      </c>
      <c r="F5" s="321"/>
      <c r="G5" s="322"/>
      <c r="H5" s="323" t="s">
        <v>19</v>
      </c>
      <c r="I5" s="321"/>
      <c r="J5" s="321"/>
      <c r="K5" s="129"/>
    </row>
    <row r="6" spans="1:11" s="130" customFormat="1" ht="21.75" customHeight="1" thickBot="1">
      <c r="A6" s="318"/>
      <c r="B6" s="258" t="s">
        <v>10</v>
      </c>
      <c r="C6" s="259" t="s">
        <v>11</v>
      </c>
      <c r="D6" s="259" t="s">
        <v>12</v>
      </c>
      <c r="E6" s="260" t="s">
        <v>10</v>
      </c>
      <c r="F6" s="259" t="s">
        <v>11</v>
      </c>
      <c r="G6" s="259" t="s">
        <v>12</v>
      </c>
      <c r="H6" s="260" t="s">
        <v>10</v>
      </c>
      <c r="I6" s="259" t="s">
        <v>11</v>
      </c>
      <c r="J6" s="259" t="s">
        <v>12</v>
      </c>
      <c r="K6" s="129"/>
    </row>
    <row r="7" spans="1:11" s="130" customFormat="1" ht="33.75" customHeight="1">
      <c r="A7" s="261" t="s">
        <v>101</v>
      </c>
      <c r="B7" s="145">
        <v>1</v>
      </c>
      <c r="C7" s="146">
        <v>1</v>
      </c>
      <c r="D7" s="146">
        <v>0</v>
      </c>
      <c r="E7" s="146">
        <v>0</v>
      </c>
      <c r="F7" s="146">
        <v>0</v>
      </c>
      <c r="G7" s="146">
        <v>0</v>
      </c>
      <c r="H7" s="146">
        <v>1</v>
      </c>
      <c r="I7" s="146">
        <v>1</v>
      </c>
      <c r="J7" s="146">
        <v>0</v>
      </c>
      <c r="K7" s="129"/>
    </row>
    <row r="8" spans="1:11" s="130" customFormat="1" ht="33.75" customHeight="1">
      <c r="A8" s="262" t="s">
        <v>103</v>
      </c>
      <c r="B8" s="152">
        <f>SUM(B9:B11)</f>
        <v>7</v>
      </c>
      <c r="C8" s="153">
        <f>SUM(C9:C11)</f>
        <v>6</v>
      </c>
      <c r="D8" s="153">
        <f aca="true" t="shared" si="0" ref="D8:J8">SUM(D9:D11)</f>
        <v>1</v>
      </c>
      <c r="E8" s="153">
        <f t="shared" si="0"/>
        <v>1</v>
      </c>
      <c r="F8" s="153">
        <f t="shared" si="0"/>
        <v>1</v>
      </c>
      <c r="G8" s="153">
        <f t="shared" si="0"/>
        <v>0</v>
      </c>
      <c r="H8" s="153">
        <f t="shared" si="0"/>
        <v>6</v>
      </c>
      <c r="I8" s="153">
        <f t="shared" si="0"/>
        <v>5</v>
      </c>
      <c r="J8" s="153">
        <f t="shared" si="0"/>
        <v>1</v>
      </c>
      <c r="K8" s="129"/>
    </row>
    <row r="9" spans="1:11" s="130" customFormat="1" ht="33.75" customHeight="1">
      <c r="A9" s="159" t="s">
        <v>72</v>
      </c>
      <c r="B9" s="145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29"/>
    </row>
    <row r="10" spans="1:11" s="130" customFormat="1" ht="33.75" customHeight="1">
      <c r="A10" s="159" t="s">
        <v>73</v>
      </c>
      <c r="B10" s="145">
        <f>SUM(C10:D10)</f>
        <v>7</v>
      </c>
      <c r="C10" s="146">
        <f>F10+I10</f>
        <v>6</v>
      </c>
      <c r="D10" s="146">
        <f>G10+J10</f>
        <v>1</v>
      </c>
      <c r="E10" s="146">
        <f>SUM(F10:G10)</f>
        <v>1</v>
      </c>
      <c r="F10" s="146">
        <f>SUM(F13:F29)</f>
        <v>1</v>
      </c>
      <c r="G10" s="146">
        <f>SUM(G13:G29)</f>
        <v>0</v>
      </c>
      <c r="H10" s="146">
        <f>SUM(I10:J10)</f>
        <v>6</v>
      </c>
      <c r="I10" s="146">
        <f>SUM(I13:I29)</f>
        <v>5</v>
      </c>
      <c r="J10" s="146">
        <f>SUM(J13:J29)</f>
        <v>1</v>
      </c>
      <c r="K10" s="129"/>
    </row>
    <row r="11" spans="1:11" s="130" customFormat="1" ht="33.75" customHeight="1" thickBot="1">
      <c r="A11" s="159" t="s">
        <v>74</v>
      </c>
      <c r="B11" s="263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129"/>
    </row>
    <row r="12" spans="1:11" s="130" customFormat="1" ht="15.75" customHeight="1">
      <c r="A12" s="164" t="s">
        <v>75</v>
      </c>
      <c r="B12" s="165"/>
      <c r="C12" s="150"/>
      <c r="D12" s="150"/>
      <c r="E12" s="150"/>
      <c r="F12" s="150"/>
      <c r="G12" s="150"/>
      <c r="H12" s="166"/>
      <c r="I12" s="150"/>
      <c r="J12" s="150"/>
      <c r="K12" s="129"/>
    </row>
    <row r="13" spans="1:11" s="130" customFormat="1" ht="33.75" customHeight="1">
      <c r="A13" s="170" t="s">
        <v>76</v>
      </c>
      <c r="B13" s="264">
        <f>SUM(C13:D13)</f>
        <v>4</v>
      </c>
      <c r="C13" s="173">
        <f>F13+I13</f>
        <v>3</v>
      </c>
      <c r="D13" s="172">
        <f>G13+J13</f>
        <v>1</v>
      </c>
      <c r="E13" s="173">
        <f>SUM(F13:G13)</f>
        <v>0</v>
      </c>
      <c r="F13" s="173">
        <v>0</v>
      </c>
      <c r="G13" s="146">
        <v>0</v>
      </c>
      <c r="H13" s="173">
        <f>SUM(I13:J13)</f>
        <v>4</v>
      </c>
      <c r="I13" s="146">
        <v>3</v>
      </c>
      <c r="J13" s="146">
        <v>1</v>
      </c>
      <c r="K13" s="129"/>
    </row>
    <row r="14" spans="1:11" s="130" customFormat="1" ht="33.75" customHeight="1">
      <c r="A14" s="176" t="s">
        <v>77</v>
      </c>
      <c r="B14" s="244">
        <f aca="true" t="shared" si="1" ref="B14:B29">SUM(C14:D14)</f>
        <v>0</v>
      </c>
      <c r="C14" s="179">
        <f aca="true" t="shared" si="2" ref="C14:C29">F14+I14</f>
        <v>0</v>
      </c>
      <c r="D14" s="178">
        <f aca="true" t="shared" si="3" ref="D14:D29">G14+J14</f>
        <v>0</v>
      </c>
      <c r="E14" s="179">
        <f aca="true" t="shared" si="4" ref="E14:E29">SUM(F14:G14)</f>
        <v>0</v>
      </c>
      <c r="F14" s="179">
        <v>0</v>
      </c>
      <c r="G14" s="179">
        <v>0</v>
      </c>
      <c r="H14" s="179">
        <f aca="true" t="shared" si="5" ref="H14:H29">SUM(I14:J14)</f>
        <v>0</v>
      </c>
      <c r="I14" s="179">
        <v>0</v>
      </c>
      <c r="J14" s="179">
        <v>0</v>
      </c>
      <c r="K14" s="129"/>
    </row>
    <row r="15" spans="1:11" s="130" customFormat="1" ht="33.75" customHeight="1">
      <c r="A15" s="176" t="s">
        <v>78</v>
      </c>
      <c r="B15" s="244">
        <f t="shared" si="1"/>
        <v>0</v>
      </c>
      <c r="C15" s="179">
        <f t="shared" si="2"/>
        <v>0</v>
      </c>
      <c r="D15" s="178">
        <f t="shared" si="3"/>
        <v>0</v>
      </c>
      <c r="E15" s="179">
        <f t="shared" si="4"/>
        <v>0</v>
      </c>
      <c r="F15" s="179">
        <v>0</v>
      </c>
      <c r="G15" s="179">
        <v>0</v>
      </c>
      <c r="H15" s="179">
        <f t="shared" si="5"/>
        <v>0</v>
      </c>
      <c r="I15" s="179">
        <v>0</v>
      </c>
      <c r="J15" s="179">
        <v>0</v>
      </c>
      <c r="K15" s="129"/>
    </row>
    <row r="16" spans="1:11" s="130" customFormat="1" ht="33.75" customHeight="1">
      <c r="A16" s="176" t="s">
        <v>79</v>
      </c>
      <c r="B16" s="244">
        <f t="shared" si="1"/>
        <v>0</v>
      </c>
      <c r="C16" s="179">
        <f t="shared" si="2"/>
        <v>0</v>
      </c>
      <c r="D16" s="178">
        <f t="shared" si="3"/>
        <v>0</v>
      </c>
      <c r="E16" s="179">
        <f t="shared" si="4"/>
        <v>0</v>
      </c>
      <c r="F16" s="179">
        <v>0</v>
      </c>
      <c r="G16" s="179">
        <v>0</v>
      </c>
      <c r="H16" s="179">
        <f t="shared" si="5"/>
        <v>0</v>
      </c>
      <c r="I16" s="179">
        <v>0</v>
      </c>
      <c r="J16" s="179">
        <v>0</v>
      </c>
      <c r="K16" s="129"/>
    </row>
    <row r="17" spans="1:11" s="130" customFormat="1" ht="33.75" customHeight="1">
      <c r="A17" s="176" t="s">
        <v>80</v>
      </c>
      <c r="B17" s="244">
        <f t="shared" si="1"/>
        <v>0</v>
      </c>
      <c r="C17" s="179">
        <f t="shared" si="2"/>
        <v>0</v>
      </c>
      <c r="D17" s="178">
        <f t="shared" si="3"/>
        <v>0</v>
      </c>
      <c r="E17" s="179">
        <f t="shared" si="4"/>
        <v>0</v>
      </c>
      <c r="F17" s="179">
        <v>0</v>
      </c>
      <c r="G17" s="179">
        <v>0</v>
      </c>
      <c r="H17" s="179">
        <f t="shared" si="5"/>
        <v>0</v>
      </c>
      <c r="I17" s="179">
        <v>0</v>
      </c>
      <c r="J17" s="179">
        <v>0</v>
      </c>
      <c r="K17" s="129"/>
    </row>
    <row r="18" spans="1:11" s="130" customFormat="1" ht="33.75" customHeight="1">
      <c r="A18" s="176" t="s">
        <v>81</v>
      </c>
      <c r="B18" s="244">
        <f t="shared" si="1"/>
        <v>0</v>
      </c>
      <c r="C18" s="179">
        <f t="shared" si="2"/>
        <v>0</v>
      </c>
      <c r="D18" s="178">
        <f t="shared" si="3"/>
        <v>0</v>
      </c>
      <c r="E18" s="179">
        <f t="shared" si="4"/>
        <v>0</v>
      </c>
      <c r="F18" s="179">
        <v>0</v>
      </c>
      <c r="G18" s="179">
        <v>0</v>
      </c>
      <c r="H18" s="179">
        <f t="shared" si="5"/>
        <v>0</v>
      </c>
      <c r="I18" s="179">
        <v>0</v>
      </c>
      <c r="J18" s="179">
        <v>0</v>
      </c>
      <c r="K18" s="129"/>
    </row>
    <row r="19" spans="1:11" s="130" customFormat="1" ht="33.75" customHeight="1">
      <c r="A19" s="176" t="s">
        <v>4</v>
      </c>
      <c r="B19" s="244">
        <f t="shared" si="1"/>
        <v>0</v>
      </c>
      <c r="C19" s="179">
        <f t="shared" si="2"/>
        <v>0</v>
      </c>
      <c r="D19" s="178">
        <f t="shared" si="3"/>
        <v>0</v>
      </c>
      <c r="E19" s="179">
        <f t="shared" si="4"/>
        <v>0</v>
      </c>
      <c r="F19" s="179">
        <v>0</v>
      </c>
      <c r="G19" s="179">
        <v>0</v>
      </c>
      <c r="H19" s="179">
        <f t="shared" si="5"/>
        <v>0</v>
      </c>
      <c r="I19" s="179">
        <v>0</v>
      </c>
      <c r="J19" s="179">
        <v>0</v>
      </c>
      <c r="K19" s="129"/>
    </row>
    <row r="20" spans="1:11" s="130" customFormat="1" ht="33.75" customHeight="1">
      <c r="A20" s="176" t="s">
        <v>91</v>
      </c>
      <c r="B20" s="244">
        <f t="shared" si="1"/>
        <v>1</v>
      </c>
      <c r="C20" s="179">
        <f t="shared" si="2"/>
        <v>1</v>
      </c>
      <c r="D20" s="178">
        <f t="shared" si="3"/>
        <v>0</v>
      </c>
      <c r="E20" s="179">
        <f t="shared" si="4"/>
        <v>1</v>
      </c>
      <c r="F20" s="179">
        <v>1</v>
      </c>
      <c r="G20" s="179">
        <v>0</v>
      </c>
      <c r="H20" s="179">
        <f t="shared" si="5"/>
        <v>0</v>
      </c>
      <c r="I20" s="179">
        <v>0</v>
      </c>
      <c r="J20" s="179">
        <v>0</v>
      </c>
      <c r="K20" s="129"/>
    </row>
    <row r="21" spans="1:11" s="130" customFormat="1" ht="33.75" customHeight="1">
      <c r="A21" s="176" t="s">
        <v>92</v>
      </c>
      <c r="B21" s="244">
        <f t="shared" si="1"/>
        <v>0</v>
      </c>
      <c r="C21" s="179">
        <f t="shared" si="2"/>
        <v>0</v>
      </c>
      <c r="D21" s="178">
        <f t="shared" si="3"/>
        <v>0</v>
      </c>
      <c r="E21" s="179">
        <f t="shared" si="4"/>
        <v>0</v>
      </c>
      <c r="F21" s="179">
        <v>0</v>
      </c>
      <c r="G21" s="179">
        <v>0</v>
      </c>
      <c r="H21" s="179">
        <f t="shared" si="5"/>
        <v>0</v>
      </c>
      <c r="I21" s="179">
        <v>0</v>
      </c>
      <c r="J21" s="179">
        <v>0</v>
      </c>
      <c r="K21" s="129"/>
    </row>
    <row r="22" spans="1:11" s="130" customFormat="1" ht="33.75" customHeight="1">
      <c r="A22" s="176" t="s">
        <v>82</v>
      </c>
      <c r="B22" s="244">
        <f t="shared" si="1"/>
        <v>0</v>
      </c>
      <c r="C22" s="179">
        <f t="shared" si="2"/>
        <v>0</v>
      </c>
      <c r="D22" s="178">
        <f t="shared" si="3"/>
        <v>0</v>
      </c>
      <c r="E22" s="179">
        <f t="shared" si="4"/>
        <v>0</v>
      </c>
      <c r="F22" s="179">
        <v>0</v>
      </c>
      <c r="G22" s="179">
        <v>0</v>
      </c>
      <c r="H22" s="179">
        <f t="shared" si="5"/>
        <v>0</v>
      </c>
      <c r="I22" s="179">
        <v>0</v>
      </c>
      <c r="J22" s="179">
        <v>0</v>
      </c>
      <c r="K22" s="129"/>
    </row>
    <row r="23" spans="1:11" s="130" customFormat="1" ht="33.75" customHeight="1">
      <c r="A23" s="176" t="s">
        <v>83</v>
      </c>
      <c r="B23" s="244">
        <f t="shared" si="1"/>
        <v>0</v>
      </c>
      <c r="C23" s="179">
        <f t="shared" si="2"/>
        <v>0</v>
      </c>
      <c r="D23" s="178">
        <f t="shared" si="3"/>
        <v>0</v>
      </c>
      <c r="E23" s="179">
        <f t="shared" si="4"/>
        <v>0</v>
      </c>
      <c r="F23" s="179">
        <v>0</v>
      </c>
      <c r="G23" s="179">
        <v>0</v>
      </c>
      <c r="H23" s="179">
        <f t="shared" si="5"/>
        <v>0</v>
      </c>
      <c r="I23" s="179">
        <v>0</v>
      </c>
      <c r="J23" s="179">
        <v>0</v>
      </c>
      <c r="K23" s="129"/>
    </row>
    <row r="24" spans="1:11" s="130" customFormat="1" ht="33.75" customHeight="1">
      <c r="A24" s="176" t="s">
        <v>37</v>
      </c>
      <c r="B24" s="244">
        <f t="shared" si="1"/>
        <v>0</v>
      </c>
      <c r="C24" s="179">
        <f t="shared" si="2"/>
        <v>0</v>
      </c>
      <c r="D24" s="178">
        <f t="shared" si="3"/>
        <v>0</v>
      </c>
      <c r="E24" s="179">
        <f t="shared" si="4"/>
        <v>0</v>
      </c>
      <c r="F24" s="179">
        <v>0</v>
      </c>
      <c r="G24" s="179">
        <v>0</v>
      </c>
      <c r="H24" s="179">
        <f t="shared" si="5"/>
        <v>0</v>
      </c>
      <c r="I24" s="179">
        <v>0</v>
      </c>
      <c r="J24" s="179">
        <v>0</v>
      </c>
      <c r="K24" s="129"/>
    </row>
    <row r="25" spans="1:11" s="130" customFormat="1" ht="33.75" customHeight="1">
      <c r="A25" s="176" t="s">
        <v>38</v>
      </c>
      <c r="B25" s="244">
        <f t="shared" si="1"/>
        <v>0</v>
      </c>
      <c r="C25" s="179">
        <f t="shared" si="2"/>
        <v>0</v>
      </c>
      <c r="D25" s="178">
        <f t="shared" si="3"/>
        <v>0</v>
      </c>
      <c r="E25" s="179">
        <f t="shared" si="4"/>
        <v>0</v>
      </c>
      <c r="F25" s="179">
        <v>0</v>
      </c>
      <c r="G25" s="179">
        <v>0</v>
      </c>
      <c r="H25" s="179">
        <f t="shared" si="5"/>
        <v>0</v>
      </c>
      <c r="I25" s="179">
        <v>0</v>
      </c>
      <c r="J25" s="179">
        <v>0</v>
      </c>
      <c r="K25" s="129"/>
    </row>
    <row r="26" spans="1:11" s="130" customFormat="1" ht="33.75" customHeight="1">
      <c r="A26" s="176" t="s">
        <v>39</v>
      </c>
      <c r="B26" s="244">
        <f t="shared" si="1"/>
        <v>0</v>
      </c>
      <c r="C26" s="179">
        <f t="shared" si="2"/>
        <v>0</v>
      </c>
      <c r="D26" s="178">
        <f t="shared" si="3"/>
        <v>0</v>
      </c>
      <c r="E26" s="179">
        <f t="shared" si="4"/>
        <v>0</v>
      </c>
      <c r="F26" s="179">
        <v>0</v>
      </c>
      <c r="G26" s="179">
        <v>0</v>
      </c>
      <c r="H26" s="179">
        <f t="shared" si="5"/>
        <v>0</v>
      </c>
      <c r="I26" s="179">
        <v>0</v>
      </c>
      <c r="J26" s="179">
        <v>0</v>
      </c>
      <c r="K26" s="129"/>
    </row>
    <row r="27" spans="1:11" s="130" customFormat="1" ht="33.75" customHeight="1">
      <c r="A27" s="176" t="s">
        <v>40</v>
      </c>
      <c r="B27" s="244">
        <f t="shared" si="1"/>
        <v>0</v>
      </c>
      <c r="C27" s="179">
        <f t="shared" si="2"/>
        <v>0</v>
      </c>
      <c r="D27" s="178">
        <f t="shared" si="3"/>
        <v>0</v>
      </c>
      <c r="E27" s="179">
        <f t="shared" si="4"/>
        <v>0</v>
      </c>
      <c r="F27" s="179">
        <v>0</v>
      </c>
      <c r="G27" s="179">
        <v>0</v>
      </c>
      <c r="H27" s="179">
        <f t="shared" si="5"/>
        <v>0</v>
      </c>
      <c r="I27" s="179">
        <v>0</v>
      </c>
      <c r="J27" s="179">
        <v>0</v>
      </c>
      <c r="K27" s="129"/>
    </row>
    <row r="28" spans="1:11" s="130" customFormat="1" ht="33.75" customHeight="1">
      <c r="A28" s="182" t="s">
        <v>93</v>
      </c>
      <c r="B28" s="244">
        <f t="shared" si="1"/>
        <v>0</v>
      </c>
      <c r="C28" s="179">
        <f t="shared" si="2"/>
        <v>0</v>
      </c>
      <c r="D28" s="178">
        <f t="shared" si="3"/>
        <v>0</v>
      </c>
      <c r="E28" s="179">
        <f t="shared" si="4"/>
        <v>0</v>
      </c>
      <c r="F28" s="179">
        <v>0</v>
      </c>
      <c r="G28" s="179">
        <v>0</v>
      </c>
      <c r="H28" s="179">
        <f t="shared" si="5"/>
        <v>0</v>
      </c>
      <c r="I28" s="179">
        <v>0</v>
      </c>
      <c r="J28" s="179">
        <v>0</v>
      </c>
      <c r="K28" s="129"/>
    </row>
    <row r="29" spans="1:11" s="130" customFormat="1" ht="33.75" customHeight="1" thickBot="1">
      <c r="A29" s="183" t="s">
        <v>41</v>
      </c>
      <c r="B29" s="253">
        <f t="shared" si="1"/>
        <v>2</v>
      </c>
      <c r="C29" s="186">
        <f t="shared" si="2"/>
        <v>2</v>
      </c>
      <c r="D29" s="185">
        <f t="shared" si="3"/>
        <v>0</v>
      </c>
      <c r="E29" s="186">
        <f t="shared" si="4"/>
        <v>0</v>
      </c>
      <c r="F29" s="186">
        <v>0</v>
      </c>
      <c r="G29" s="186">
        <v>0</v>
      </c>
      <c r="H29" s="186">
        <f t="shared" si="5"/>
        <v>2</v>
      </c>
      <c r="I29" s="186">
        <v>2</v>
      </c>
      <c r="J29" s="186">
        <v>0</v>
      </c>
      <c r="K29" s="129"/>
    </row>
  </sheetData>
  <sheetProtection/>
  <mergeCells count="5">
    <mergeCell ref="A4:A6"/>
    <mergeCell ref="B4:J4"/>
    <mergeCell ref="B5:D5"/>
    <mergeCell ref="E5:G5"/>
    <mergeCell ref="H5:J5"/>
  </mergeCells>
  <printOptions horizontalCentered="1"/>
  <pageMargins left="0.7874015748031497" right="0.5511811023622047" top="0.7874015748031497" bottom="0.5905511811023623" header="0.5118110236220472" footer="0.5118110236220472"/>
  <pageSetup fitToHeight="1" fitToWidth="1" horizontalDpi="600" verticalDpi="600" orientation="portrait" paperSize="9" scale="91" r:id="rId1"/>
  <headerFooter alignWithMargins="0">
    <oddHeader>&amp;R&amp;11卒業後・中学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30"/>
  <sheetViews>
    <sheetView showGridLines="0" zoomScalePageLayoutView="0" workbookViewId="0" topLeftCell="B4">
      <selection activeCell="W10" sqref="W10"/>
    </sheetView>
  </sheetViews>
  <sheetFormatPr defaultColWidth="8.625" defaultRowHeight="19.5" customHeight="1"/>
  <cols>
    <col min="1" max="1" width="15.625" style="1" customWidth="1"/>
    <col min="2" max="16" width="5.00390625" style="1" customWidth="1"/>
    <col min="17" max="17" width="1.00390625" style="1" customWidth="1"/>
    <col min="18" max="16384" width="8.625" style="1" customWidth="1"/>
  </cols>
  <sheetData>
    <row r="3" spans="1:16" s="2" customFormat="1" ht="19.5" customHeight="1" thickBot="1">
      <c r="A3" s="118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2" customFormat="1" ht="19.5" customHeight="1">
      <c r="A4" s="328" t="s">
        <v>84</v>
      </c>
      <c r="B4" s="324" t="s">
        <v>22</v>
      </c>
      <c r="C4" s="325"/>
      <c r="D4" s="325"/>
      <c r="E4" s="325"/>
      <c r="F4" s="325"/>
      <c r="G4" s="326" t="s">
        <v>23</v>
      </c>
      <c r="H4" s="325"/>
      <c r="I4" s="325"/>
      <c r="J4" s="325"/>
      <c r="K4" s="327"/>
      <c r="L4" s="326" t="s">
        <v>24</v>
      </c>
      <c r="M4" s="325"/>
      <c r="N4" s="325"/>
      <c r="O4" s="325"/>
      <c r="P4" s="325"/>
      <c r="Q4" s="3"/>
    </row>
    <row r="5" spans="1:17" s="2" customFormat="1" ht="19.5" customHeight="1">
      <c r="A5" s="329"/>
      <c r="B5" s="331" t="s">
        <v>10</v>
      </c>
      <c r="C5" s="340" t="s">
        <v>25</v>
      </c>
      <c r="D5" s="341"/>
      <c r="E5" s="340" t="s">
        <v>26</v>
      </c>
      <c r="F5" s="342"/>
      <c r="G5" s="333" t="s">
        <v>10</v>
      </c>
      <c r="H5" s="340" t="s">
        <v>25</v>
      </c>
      <c r="I5" s="341"/>
      <c r="J5" s="340" t="s">
        <v>26</v>
      </c>
      <c r="K5" s="343"/>
      <c r="L5" s="333" t="s">
        <v>10</v>
      </c>
      <c r="M5" s="340" t="s">
        <v>25</v>
      </c>
      <c r="N5" s="341"/>
      <c r="O5" s="340" t="s">
        <v>26</v>
      </c>
      <c r="P5" s="342"/>
      <c r="Q5" s="3"/>
    </row>
    <row r="6" spans="1:17" s="2" customFormat="1" ht="17.25" customHeight="1">
      <c r="A6" s="329"/>
      <c r="B6" s="331"/>
      <c r="C6" s="339" t="s">
        <v>85</v>
      </c>
      <c r="D6" s="339" t="s">
        <v>86</v>
      </c>
      <c r="E6" s="335" t="s">
        <v>11</v>
      </c>
      <c r="F6" s="337" t="s">
        <v>12</v>
      </c>
      <c r="G6" s="333"/>
      <c r="H6" s="339" t="s">
        <v>85</v>
      </c>
      <c r="I6" s="339" t="s">
        <v>86</v>
      </c>
      <c r="J6" s="335" t="s">
        <v>11</v>
      </c>
      <c r="K6" s="344" t="s">
        <v>12</v>
      </c>
      <c r="L6" s="333"/>
      <c r="M6" s="339" t="s">
        <v>85</v>
      </c>
      <c r="N6" s="339" t="s">
        <v>86</v>
      </c>
      <c r="O6" s="335" t="s">
        <v>11</v>
      </c>
      <c r="P6" s="337" t="s">
        <v>12</v>
      </c>
      <c r="Q6" s="3"/>
    </row>
    <row r="7" spans="1:17" s="2" customFormat="1" ht="17.25" customHeight="1" thickBot="1">
      <c r="A7" s="330"/>
      <c r="B7" s="332"/>
      <c r="C7" s="336"/>
      <c r="D7" s="336"/>
      <c r="E7" s="336"/>
      <c r="F7" s="338"/>
      <c r="G7" s="334"/>
      <c r="H7" s="336"/>
      <c r="I7" s="336"/>
      <c r="J7" s="336"/>
      <c r="K7" s="345"/>
      <c r="L7" s="334"/>
      <c r="M7" s="336"/>
      <c r="N7" s="336"/>
      <c r="O7" s="336"/>
      <c r="P7" s="338"/>
      <c r="Q7" s="3"/>
    </row>
    <row r="8" spans="1:17" s="2" customFormat="1" ht="30" customHeight="1">
      <c r="A8" s="18" t="s">
        <v>101</v>
      </c>
      <c r="B8" s="55">
        <v>53</v>
      </c>
      <c r="C8" s="56">
        <v>45</v>
      </c>
      <c r="D8" s="56">
        <v>8</v>
      </c>
      <c r="E8" s="56">
        <v>31</v>
      </c>
      <c r="F8" s="56">
        <v>22</v>
      </c>
      <c r="G8" s="57">
        <v>3</v>
      </c>
      <c r="H8" s="56">
        <v>3</v>
      </c>
      <c r="I8" s="56">
        <v>0</v>
      </c>
      <c r="J8" s="56">
        <v>3</v>
      </c>
      <c r="K8" s="49">
        <v>0</v>
      </c>
      <c r="L8" s="57">
        <v>13</v>
      </c>
      <c r="M8" s="56">
        <v>13</v>
      </c>
      <c r="N8" s="56">
        <v>0</v>
      </c>
      <c r="O8" s="56">
        <v>11</v>
      </c>
      <c r="P8" s="56">
        <v>2</v>
      </c>
      <c r="Q8" s="3"/>
    </row>
    <row r="9" spans="1:17" s="2" customFormat="1" ht="30" customHeight="1">
      <c r="A9" s="34" t="s">
        <v>103</v>
      </c>
      <c r="B9" s="50">
        <f>SUM(B10:B12)</f>
        <v>21</v>
      </c>
      <c r="C9" s="51">
        <f aca="true" t="shared" si="0" ref="C9:P9">SUM(C10:C12)</f>
        <v>21</v>
      </c>
      <c r="D9" s="51">
        <f t="shared" si="0"/>
        <v>0</v>
      </c>
      <c r="E9" s="51">
        <f t="shared" si="0"/>
        <v>12</v>
      </c>
      <c r="F9" s="51">
        <f t="shared" si="0"/>
        <v>9</v>
      </c>
      <c r="G9" s="52">
        <f t="shared" si="0"/>
        <v>1</v>
      </c>
      <c r="H9" s="51">
        <f t="shared" si="0"/>
        <v>1</v>
      </c>
      <c r="I9" s="51">
        <f t="shared" si="0"/>
        <v>0</v>
      </c>
      <c r="J9" s="51">
        <f t="shared" si="0"/>
        <v>1</v>
      </c>
      <c r="K9" s="51">
        <f t="shared" si="0"/>
        <v>0</v>
      </c>
      <c r="L9" s="52">
        <f t="shared" si="0"/>
        <v>4</v>
      </c>
      <c r="M9" s="51">
        <f t="shared" si="0"/>
        <v>4</v>
      </c>
      <c r="N9" s="51">
        <f t="shared" si="0"/>
        <v>0</v>
      </c>
      <c r="O9" s="51">
        <f t="shared" si="0"/>
        <v>4</v>
      </c>
      <c r="P9" s="51">
        <f t="shared" si="0"/>
        <v>0</v>
      </c>
      <c r="Q9" s="3"/>
    </row>
    <row r="10" spans="1:17" s="2" customFormat="1" ht="30" customHeight="1">
      <c r="A10" s="19" t="s">
        <v>72</v>
      </c>
      <c r="B10" s="44">
        <v>0</v>
      </c>
      <c r="C10" s="45">
        <v>0</v>
      </c>
      <c r="D10" s="45">
        <v>0</v>
      </c>
      <c r="E10" s="45">
        <v>0</v>
      </c>
      <c r="F10" s="45">
        <v>0</v>
      </c>
      <c r="G10" s="46">
        <v>0</v>
      </c>
      <c r="H10" s="45">
        <v>0</v>
      </c>
      <c r="I10" s="45">
        <v>0</v>
      </c>
      <c r="J10" s="45">
        <v>0</v>
      </c>
      <c r="K10" s="47">
        <v>0</v>
      </c>
      <c r="L10" s="46">
        <v>0</v>
      </c>
      <c r="M10" s="45">
        <v>0</v>
      </c>
      <c r="N10" s="45">
        <v>0</v>
      </c>
      <c r="O10" s="45">
        <v>0</v>
      </c>
      <c r="P10" s="45">
        <v>0</v>
      </c>
      <c r="Q10" s="3"/>
    </row>
    <row r="11" spans="1:17" s="2" customFormat="1" ht="30" customHeight="1">
      <c r="A11" s="19" t="s">
        <v>73</v>
      </c>
      <c r="B11" s="44">
        <f>SUM(B14:B30)</f>
        <v>21</v>
      </c>
      <c r="C11" s="45">
        <f>H11+M11+'129-2'!B11+'129-2'!G11</f>
        <v>21</v>
      </c>
      <c r="D11" s="45">
        <f>I11+N11+'129-2'!C11+'129-2'!H11</f>
        <v>0</v>
      </c>
      <c r="E11" s="45">
        <f>J11+O11+'129-2'!D11+'129-2'!I11</f>
        <v>12</v>
      </c>
      <c r="F11" s="45">
        <f>K11+P11+'129-2'!E11+'129-2'!J11</f>
        <v>9</v>
      </c>
      <c r="G11" s="46">
        <f aca="true" t="shared" si="1" ref="G11:P11">SUM(G14:G30)</f>
        <v>1</v>
      </c>
      <c r="H11" s="45">
        <f t="shared" si="1"/>
        <v>1</v>
      </c>
      <c r="I11" s="45">
        <f t="shared" si="1"/>
        <v>0</v>
      </c>
      <c r="J11" s="45">
        <f t="shared" si="1"/>
        <v>1</v>
      </c>
      <c r="K11" s="45">
        <f t="shared" si="1"/>
        <v>0</v>
      </c>
      <c r="L11" s="46">
        <f t="shared" si="1"/>
        <v>4</v>
      </c>
      <c r="M11" s="45">
        <f t="shared" si="1"/>
        <v>4</v>
      </c>
      <c r="N11" s="45">
        <f t="shared" si="1"/>
        <v>0</v>
      </c>
      <c r="O11" s="45">
        <f t="shared" si="1"/>
        <v>4</v>
      </c>
      <c r="P11" s="45">
        <f t="shared" si="1"/>
        <v>0</v>
      </c>
      <c r="Q11" s="3"/>
    </row>
    <row r="12" spans="1:17" s="2" customFormat="1" ht="30" customHeight="1" thickBot="1">
      <c r="A12" s="19" t="s">
        <v>74</v>
      </c>
      <c r="B12" s="76">
        <v>0</v>
      </c>
      <c r="C12" s="73">
        <v>0</v>
      </c>
      <c r="D12" s="73">
        <v>0</v>
      </c>
      <c r="E12" s="73">
        <v>0</v>
      </c>
      <c r="F12" s="73">
        <v>0</v>
      </c>
      <c r="G12" s="75">
        <v>0</v>
      </c>
      <c r="H12" s="73">
        <v>0</v>
      </c>
      <c r="I12" s="73">
        <v>0</v>
      </c>
      <c r="J12" s="73">
        <v>0</v>
      </c>
      <c r="K12" s="74">
        <v>0</v>
      </c>
      <c r="L12" s="75">
        <v>0</v>
      </c>
      <c r="M12" s="73">
        <v>0</v>
      </c>
      <c r="N12" s="73">
        <v>0</v>
      </c>
      <c r="O12" s="73">
        <v>0</v>
      </c>
      <c r="P12" s="73">
        <v>0</v>
      </c>
      <c r="Q12" s="3"/>
    </row>
    <row r="13" spans="1:17" s="2" customFormat="1" ht="12.75">
      <c r="A13" s="20" t="s">
        <v>75</v>
      </c>
      <c r="B13" s="55"/>
      <c r="C13" s="56"/>
      <c r="D13" s="56"/>
      <c r="E13" s="56"/>
      <c r="F13" s="56"/>
      <c r="G13" s="57"/>
      <c r="H13" s="56"/>
      <c r="I13" s="56"/>
      <c r="J13" s="56"/>
      <c r="K13" s="49"/>
      <c r="L13" s="57"/>
      <c r="M13" s="56"/>
      <c r="N13" s="56"/>
      <c r="O13" s="56"/>
      <c r="P13" s="56"/>
      <c r="Q13" s="3"/>
    </row>
    <row r="14" spans="1:17" s="2" customFormat="1" ht="30" customHeight="1">
      <c r="A14" s="21" t="s">
        <v>76</v>
      </c>
      <c r="B14" s="58">
        <f>SUM(C14:D14)</f>
        <v>3</v>
      </c>
      <c r="C14" s="59">
        <f>H14+M14+'129-2'!B14+'129-2'!G14</f>
        <v>3</v>
      </c>
      <c r="D14" s="59">
        <v>0</v>
      </c>
      <c r="E14" s="59">
        <f>J14+O14+'129-2'!D14+'129-2'!I14</f>
        <v>2</v>
      </c>
      <c r="F14" s="61">
        <f>K14+P14+'129-2'!E14+'129-2'!J14</f>
        <v>1</v>
      </c>
      <c r="G14" s="60">
        <f>SUM(H14:I14)</f>
        <v>0</v>
      </c>
      <c r="H14" s="45">
        <v>0</v>
      </c>
      <c r="I14" s="45">
        <v>0</v>
      </c>
      <c r="J14" s="45">
        <v>0</v>
      </c>
      <c r="K14" s="47">
        <v>0</v>
      </c>
      <c r="L14" s="60">
        <f>SUM(M14:N14)</f>
        <v>1</v>
      </c>
      <c r="M14" s="45">
        <v>1</v>
      </c>
      <c r="N14" s="45">
        <v>0</v>
      </c>
      <c r="O14" s="45">
        <v>1</v>
      </c>
      <c r="P14" s="45">
        <v>0</v>
      </c>
      <c r="Q14" s="3"/>
    </row>
    <row r="15" spans="1:17" s="2" customFormat="1" ht="30" customHeight="1">
      <c r="A15" s="22" t="s">
        <v>77</v>
      </c>
      <c r="B15" s="62">
        <f>SUM(C15:D15)</f>
        <v>1</v>
      </c>
      <c r="C15" s="63">
        <f>H15+M15+'129-2'!B15+'129-2'!G15</f>
        <v>1</v>
      </c>
      <c r="D15" s="63">
        <f>I15+N15+'129-2'!C15+'129-2'!H15</f>
        <v>0</v>
      </c>
      <c r="E15" s="63">
        <f>J15+O15+'129-2'!D15+'129-2'!I15</f>
        <v>1</v>
      </c>
      <c r="F15" s="65">
        <f>K15+P15+'129-2'!E15+'129-2'!J15</f>
        <v>0</v>
      </c>
      <c r="G15" s="64">
        <f aca="true" t="shared" si="2" ref="G15:G30">SUM(H15:I15)</f>
        <v>0</v>
      </c>
      <c r="H15" s="63">
        <v>0</v>
      </c>
      <c r="I15" s="63">
        <v>0</v>
      </c>
      <c r="J15" s="63">
        <v>0</v>
      </c>
      <c r="K15" s="65">
        <v>0</v>
      </c>
      <c r="L15" s="64">
        <f aca="true" t="shared" si="3" ref="L15:L30">SUM(M15:N15)</f>
        <v>0</v>
      </c>
      <c r="M15" s="63">
        <v>0</v>
      </c>
      <c r="N15" s="63">
        <v>0</v>
      </c>
      <c r="O15" s="63">
        <v>0</v>
      </c>
      <c r="P15" s="63">
        <v>0</v>
      </c>
      <c r="Q15" s="3"/>
    </row>
    <row r="16" spans="1:17" s="2" customFormat="1" ht="30" customHeight="1">
      <c r="A16" s="22" t="s">
        <v>78</v>
      </c>
      <c r="B16" s="62">
        <f aca="true" t="shared" si="4" ref="B16:B30">SUM(C16:D16)</f>
        <v>2</v>
      </c>
      <c r="C16" s="63">
        <f>H16+M16+'129-2'!B16+'129-2'!G16</f>
        <v>2</v>
      </c>
      <c r="D16" s="63">
        <f>I16+N16+'129-2'!C16+'129-2'!H16</f>
        <v>0</v>
      </c>
      <c r="E16" s="63">
        <f>J16+O16+'129-2'!D16+'129-2'!I16</f>
        <v>0</v>
      </c>
      <c r="F16" s="65">
        <f>K16+P16+'129-2'!E16+'129-2'!J16</f>
        <v>2</v>
      </c>
      <c r="G16" s="64">
        <f t="shared" si="2"/>
        <v>0</v>
      </c>
      <c r="H16" s="63">
        <v>0</v>
      </c>
      <c r="I16" s="63">
        <v>0</v>
      </c>
      <c r="J16" s="63">
        <v>0</v>
      </c>
      <c r="K16" s="65">
        <v>0</v>
      </c>
      <c r="L16" s="64">
        <f t="shared" si="3"/>
        <v>0</v>
      </c>
      <c r="M16" s="63">
        <v>0</v>
      </c>
      <c r="N16" s="63">
        <v>0</v>
      </c>
      <c r="O16" s="63">
        <v>0</v>
      </c>
      <c r="P16" s="63">
        <v>0</v>
      </c>
      <c r="Q16" s="3"/>
    </row>
    <row r="17" spans="1:17" s="2" customFormat="1" ht="30" customHeight="1">
      <c r="A17" s="22" t="s">
        <v>79</v>
      </c>
      <c r="B17" s="62">
        <f t="shared" si="4"/>
        <v>3</v>
      </c>
      <c r="C17" s="63">
        <f>H17+M17+'129-2'!B17+'129-2'!G17</f>
        <v>3</v>
      </c>
      <c r="D17" s="63">
        <f>I17+N17+'129-2'!C17+'129-2'!H17</f>
        <v>0</v>
      </c>
      <c r="E17" s="63">
        <f>J17+O17+'129-2'!D17+'129-2'!I17</f>
        <v>2</v>
      </c>
      <c r="F17" s="65">
        <f>K17+P17+'129-2'!E17+'129-2'!J17</f>
        <v>1</v>
      </c>
      <c r="G17" s="64">
        <f t="shared" si="2"/>
        <v>0</v>
      </c>
      <c r="H17" s="63">
        <v>0</v>
      </c>
      <c r="I17" s="63">
        <v>0</v>
      </c>
      <c r="J17" s="63">
        <v>0</v>
      </c>
      <c r="K17" s="65">
        <v>0</v>
      </c>
      <c r="L17" s="64">
        <f t="shared" si="3"/>
        <v>0</v>
      </c>
      <c r="M17" s="63">
        <v>0</v>
      </c>
      <c r="N17" s="63">
        <v>0</v>
      </c>
      <c r="O17" s="63">
        <v>0</v>
      </c>
      <c r="P17" s="63">
        <v>0</v>
      </c>
      <c r="Q17" s="3"/>
    </row>
    <row r="18" spans="1:17" s="2" customFormat="1" ht="30" customHeight="1">
      <c r="A18" s="22" t="s">
        <v>80</v>
      </c>
      <c r="B18" s="62">
        <f t="shared" si="4"/>
        <v>0</v>
      </c>
      <c r="C18" s="63">
        <f>H18+M18+'129-2'!B18+'129-2'!G18</f>
        <v>0</v>
      </c>
      <c r="D18" s="63">
        <f>I18+N18+'129-2'!C18+'129-2'!H18</f>
        <v>0</v>
      </c>
      <c r="E18" s="63">
        <f>J18+O18+'129-2'!D18+'129-2'!I18</f>
        <v>0</v>
      </c>
      <c r="F18" s="65">
        <f>K18+P18+'129-2'!E18+'129-2'!J18</f>
        <v>0</v>
      </c>
      <c r="G18" s="64">
        <f t="shared" si="2"/>
        <v>0</v>
      </c>
      <c r="H18" s="63">
        <v>0</v>
      </c>
      <c r="I18" s="63">
        <v>0</v>
      </c>
      <c r="J18" s="63">
        <v>0</v>
      </c>
      <c r="K18" s="65">
        <v>0</v>
      </c>
      <c r="L18" s="64">
        <f t="shared" si="3"/>
        <v>0</v>
      </c>
      <c r="M18" s="63">
        <v>0</v>
      </c>
      <c r="N18" s="63">
        <v>0</v>
      </c>
      <c r="O18" s="63">
        <v>0</v>
      </c>
      <c r="P18" s="63">
        <v>0</v>
      </c>
      <c r="Q18" s="3"/>
    </row>
    <row r="19" spans="1:17" s="2" customFormat="1" ht="30" customHeight="1">
      <c r="A19" s="22" t="s">
        <v>81</v>
      </c>
      <c r="B19" s="62">
        <f t="shared" si="4"/>
        <v>2</v>
      </c>
      <c r="C19" s="63">
        <f>H19+M19+'129-2'!B19+'129-2'!G19</f>
        <v>2</v>
      </c>
      <c r="D19" s="63">
        <f>I19+N19+'129-2'!C19+'129-2'!H19</f>
        <v>0</v>
      </c>
      <c r="E19" s="63">
        <f>J19+O19+'129-2'!D19+'129-2'!I19</f>
        <v>1</v>
      </c>
      <c r="F19" s="65">
        <f>K19+P19+'129-2'!E19+'129-2'!J19</f>
        <v>1</v>
      </c>
      <c r="G19" s="64">
        <f t="shared" si="2"/>
        <v>0</v>
      </c>
      <c r="H19" s="63">
        <v>0</v>
      </c>
      <c r="I19" s="63">
        <v>0</v>
      </c>
      <c r="J19" s="63">
        <v>0</v>
      </c>
      <c r="K19" s="65">
        <v>0</v>
      </c>
      <c r="L19" s="64">
        <f t="shared" si="3"/>
        <v>1</v>
      </c>
      <c r="M19" s="63">
        <v>1</v>
      </c>
      <c r="N19" s="63">
        <v>0</v>
      </c>
      <c r="O19" s="63">
        <v>1</v>
      </c>
      <c r="P19" s="63">
        <v>0</v>
      </c>
      <c r="Q19" s="3"/>
    </row>
    <row r="20" spans="1:17" s="2" customFormat="1" ht="30" customHeight="1">
      <c r="A20" s="22" t="s">
        <v>4</v>
      </c>
      <c r="B20" s="62">
        <f t="shared" si="4"/>
        <v>2</v>
      </c>
      <c r="C20" s="63">
        <f>H20+M20+'129-2'!B20+'129-2'!G20</f>
        <v>2</v>
      </c>
      <c r="D20" s="63">
        <f>I20+N20+'129-2'!C20+'129-2'!H20</f>
        <v>0</v>
      </c>
      <c r="E20" s="63">
        <f>J20+O20+'129-2'!D20+'129-2'!I20</f>
        <v>1</v>
      </c>
      <c r="F20" s="65">
        <f>K20+P20+'129-2'!E20+'129-2'!J20</f>
        <v>1</v>
      </c>
      <c r="G20" s="64">
        <f t="shared" si="2"/>
        <v>0</v>
      </c>
      <c r="H20" s="63">
        <v>0</v>
      </c>
      <c r="I20" s="63">
        <v>0</v>
      </c>
      <c r="J20" s="63">
        <v>0</v>
      </c>
      <c r="K20" s="65">
        <v>0</v>
      </c>
      <c r="L20" s="64">
        <f t="shared" si="3"/>
        <v>0</v>
      </c>
      <c r="M20" s="63">
        <v>0</v>
      </c>
      <c r="N20" s="63">
        <v>0</v>
      </c>
      <c r="O20" s="63">
        <v>0</v>
      </c>
      <c r="P20" s="63">
        <v>0</v>
      </c>
      <c r="Q20" s="3"/>
    </row>
    <row r="21" spans="1:17" s="2" customFormat="1" ht="30" customHeight="1">
      <c r="A21" s="22" t="s">
        <v>91</v>
      </c>
      <c r="B21" s="62">
        <f t="shared" si="4"/>
        <v>4</v>
      </c>
      <c r="C21" s="63">
        <f>H21+M21+'129-2'!B21+'129-2'!G21</f>
        <v>4</v>
      </c>
      <c r="D21" s="63">
        <f>I21+N21+'129-2'!C21+'129-2'!H21</f>
        <v>0</v>
      </c>
      <c r="E21" s="63">
        <f>J21+O21+'129-2'!D21+'129-2'!I21</f>
        <v>2</v>
      </c>
      <c r="F21" s="65">
        <f>K21+P21+'129-2'!E21+'129-2'!J21</f>
        <v>2</v>
      </c>
      <c r="G21" s="64">
        <f t="shared" si="2"/>
        <v>0</v>
      </c>
      <c r="H21" s="63">
        <v>0</v>
      </c>
      <c r="I21" s="63">
        <v>0</v>
      </c>
      <c r="J21" s="63">
        <v>0</v>
      </c>
      <c r="K21" s="65">
        <v>0</v>
      </c>
      <c r="L21" s="64">
        <f t="shared" si="3"/>
        <v>0</v>
      </c>
      <c r="M21" s="63">
        <v>0</v>
      </c>
      <c r="N21" s="63">
        <v>0</v>
      </c>
      <c r="O21" s="63">
        <v>0</v>
      </c>
      <c r="P21" s="63">
        <v>0</v>
      </c>
      <c r="Q21" s="3"/>
    </row>
    <row r="22" spans="1:17" s="2" customFormat="1" ht="30" customHeight="1">
      <c r="A22" s="22" t="s">
        <v>92</v>
      </c>
      <c r="B22" s="62">
        <f t="shared" si="4"/>
        <v>2</v>
      </c>
      <c r="C22" s="63">
        <f>H22+M22+'129-2'!B22+'129-2'!G22</f>
        <v>2</v>
      </c>
      <c r="D22" s="63">
        <f>I22+N22+'129-2'!C22+'129-2'!H22</f>
        <v>0</v>
      </c>
      <c r="E22" s="63">
        <f>J22+O22+'129-2'!D22+'129-2'!I22</f>
        <v>2</v>
      </c>
      <c r="F22" s="65">
        <f>K22+P22+'129-2'!E22+'129-2'!J22</f>
        <v>0</v>
      </c>
      <c r="G22" s="64">
        <f t="shared" si="2"/>
        <v>0</v>
      </c>
      <c r="H22" s="63">
        <v>0</v>
      </c>
      <c r="I22" s="63">
        <v>0</v>
      </c>
      <c r="J22" s="63">
        <v>0</v>
      </c>
      <c r="K22" s="65">
        <v>0</v>
      </c>
      <c r="L22" s="64">
        <f t="shared" si="3"/>
        <v>2</v>
      </c>
      <c r="M22" s="63">
        <v>2</v>
      </c>
      <c r="N22" s="63">
        <v>0</v>
      </c>
      <c r="O22" s="63">
        <v>2</v>
      </c>
      <c r="P22" s="63">
        <v>0</v>
      </c>
      <c r="Q22" s="3"/>
    </row>
    <row r="23" spans="1:17" s="2" customFormat="1" ht="30" customHeight="1">
      <c r="A23" s="22" t="s">
        <v>82</v>
      </c>
      <c r="B23" s="62">
        <f t="shared" si="4"/>
        <v>0</v>
      </c>
      <c r="C23" s="63">
        <f>H23+M23+'129-2'!B23+'129-2'!G23</f>
        <v>0</v>
      </c>
      <c r="D23" s="63">
        <f>I23+N23+'129-2'!C23+'129-2'!H23</f>
        <v>0</v>
      </c>
      <c r="E23" s="63">
        <f>J23+O23+'129-2'!D23+'129-2'!I23</f>
        <v>0</v>
      </c>
      <c r="F23" s="65">
        <f>K23+P23+'129-2'!E23+'129-2'!J23</f>
        <v>0</v>
      </c>
      <c r="G23" s="64">
        <f t="shared" si="2"/>
        <v>0</v>
      </c>
      <c r="H23" s="63">
        <v>0</v>
      </c>
      <c r="I23" s="63">
        <v>0</v>
      </c>
      <c r="J23" s="63">
        <v>0</v>
      </c>
      <c r="K23" s="65">
        <v>0</v>
      </c>
      <c r="L23" s="64">
        <f t="shared" si="3"/>
        <v>0</v>
      </c>
      <c r="M23" s="63">
        <v>0</v>
      </c>
      <c r="N23" s="63">
        <v>0</v>
      </c>
      <c r="O23" s="63">
        <v>0</v>
      </c>
      <c r="P23" s="63">
        <v>0</v>
      </c>
      <c r="Q23" s="3"/>
    </row>
    <row r="24" spans="1:17" s="2" customFormat="1" ht="30" customHeight="1">
      <c r="A24" s="22" t="s">
        <v>83</v>
      </c>
      <c r="B24" s="62">
        <f t="shared" si="4"/>
        <v>0</v>
      </c>
      <c r="C24" s="63">
        <f>H24+M24+'129-2'!B24+'129-2'!G24</f>
        <v>0</v>
      </c>
      <c r="D24" s="63">
        <f>I24+N24+'129-2'!C24+'129-2'!H24</f>
        <v>0</v>
      </c>
      <c r="E24" s="63">
        <f>J24+O24+'129-2'!D24+'129-2'!I24</f>
        <v>0</v>
      </c>
      <c r="F24" s="65">
        <f>K24+P24+'129-2'!E24+'129-2'!J24</f>
        <v>0</v>
      </c>
      <c r="G24" s="64">
        <f t="shared" si="2"/>
        <v>0</v>
      </c>
      <c r="H24" s="63">
        <v>0</v>
      </c>
      <c r="I24" s="63">
        <v>0</v>
      </c>
      <c r="J24" s="63">
        <v>0</v>
      </c>
      <c r="K24" s="65">
        <v>0</v>
      </c>
      <c r="L24" s="64">
        <f t="shared" si="3"/>
        <v>0</v>
      </c>
      <c r="M24" s="63">
        <v>0</v>
      </c>
      <c r="N24" s="63">
        <v>0</v>
      </c>
      <c r="O24" s="63">
        <v>0</v>
      </c>
      <c r="P24" s="63">
        <v>0</v>
      </c>
      <c r="Q24" s="3"/>
    </row>
    <row r="25" spans="1:17" s="2" customFormat="1" ht="30" customHeight="1">
      <c r="A25" s="22" t="s">
        <v>37</v>
      </c>
      <c r="B25" s="62">
        <f t="shared" si="4"/>
        <v>0</v>
      </c>
      <c r="C25" s="63">
        <f>H25+M25+'129-2'!B25+'129-2'!G25</f>
        <v>0</v>
      </c>
      <c r="D25" s="63">
        <f>I25+N25+'129-2'!C25+'129-2'!H25</f>
        <v>0</v>
      </c>
      <c r="E25" s="63">
        <f>J25+O25+'129-2'!D25+'129-2'!I25</f>
        <v>0</v>
      </c>
      <c r="F25" s="65">
        <f>K25+P25+'129-2'!E25+'129-2'!J25</f>
        <v>0</v>
      </c>
      <c r="G25" s="64">
        <f t="shared" si="2"/>
        <v>0</v>
      </c>
      <c r="H25" s="63">
        <v>0</v>
      </c>
      <c r="I25" s="63">
        <v>0</v>
      </c>
      <c r="J25" s="63">
        <v>0</v>
      </c>
      <c r="K25" s="65">
        <v>0</v>
      </c>
      <c r="L25" s="64">
        <f t="shared" si="3"/>
        <v>0</v>
      </c>
      <c r="M25" s="63">
        <v>0</v>
      </c>
      <c r="N25" s="63">
        <v>0</v>
      </c>
      <c r="O25" s="63">
        <v>0</v>
      </c>
      <c r="P25" s="63">
        <v>0</v>
      </c>
      <c r="Q25" s="3"/>
    </row>
    <row r="26" spans="1:17" s="2" customFormat="1" ht="30" customHeight="1">
      <c r="A26" s="22" t="s">
        <v>38</v>
      </c>
      <c r="B26" s="62">
        <f t="shared" si="4"/>
        <v>2</v>
      </c>
      <c r="C26" s="63">
        <f>H26+M26+'129-2'!B26+'129-2'!G26</f>
        <v>2</v>
      </c>
      <c r="D26" s="63">
        <f>I26+N26+'129-2'!C26+'129-2'!H26</f>
        <v>0</v>
      </c>
      <c r="E26" s="63">
        <f>J26+O26+'129-2'!D26+'129-2'!I26</f>
        <v>1</v>
      </c>
      <c r="F26" s="65">
        <f>K26+P26+'129-2'!E26+'129-2'!J26</f>
        <v>1</v>
      </c>
      <c r="G26" s="64">
        <f t="shared" si="2"/>
        <v>1</v>
      </c>
      <c r="H26" s="63">
        <v>1</v>
      </c>
      <c r="I26" s="63">
        <v>0</v>
      </c>
      <c r="J26" s="63">
        <v>1</v>
      </c>
      <c r="K26" s="65">
        <v>0</v>
      </c>
      <c r="L26" s="64">
        <f t="shared" si="3"/>
        <v>0</v>
      </c>
      <c r="M26" s="63">
        <v>0</v>
      </c>
      <c r="N26" s="63">
        <v>0</v>
      </c>
      <c r="O26" s="63">
        <v>0</v>
      </c>
      <c r="P26" s="63">
        <v>0</v>
      </c>
      <c r="Q26" s="3"/>
    </row>
    <row r="27" spans="1:17" s="2" customFormat="1" ht="30" customHeight="1">
      <c r="A27" s="22" t="s">
        <v>39</v>
      </c>
      <c r="B27" s="62">
        <f t="shared" si="4"/>
        <v>0</v>
      </c>
      <c r="C27" s="63">
        <f>H27+M27+'129-2'!B27+'129-2'!G27</f>
        <v>0</v>
      </c>
      <c r="D27" s="63">
        <f>I27+N27+'129-2'!C27+'129-2'!H27</f>
        <v>0</v>
      </c>
      <c r="E27" s="63">
        <f>J27+O27+'129-2'!D27+'129-2'!I27</f>
        <v>0</v>
      </c>
      <c r="F27" s="65">
        <f>K27+P27+'129-2'!E27+'129-2'!J27</f>
        <v>0</v>
      </c>
      <c r="G27" s="64">
        <f t="shared" si="2"/>
        <v>0</v>
      </c>
      <c r="H27" s="63">
        <v>0</v>
      </c>
      <c r="I27" s="63">
        <v>0</v>
      </c>
      <c r="J27" s="63">
        <v>0</v>
      </c>
      <c r="K27" s="65">
        <v>0</v>
      </c>
      <c r="L27" s="64">
        <f t="shared" si="3"/>
        <v>0</v>
      </c>
      <c r="M27" s="63">
        <v>0</v>
      </c>
      <c r="N27" s="63">
        <v>0</v>
      </c>
      <c r="O27" s="63">
        <v>0</v>
      </c>
      <c r="P27" s="63">
        <v>0</v>
      </c>
      <c r="Q27" s="3"/>
    </row>
    <row r="28" spans="1:17" s="2" customFormat="1" ht="30" customHeight="1">
      <c r="A28" s="22" t="s">
        <v>40</v>
      </c>
      <c r="B28" s="62">
        <f t="shared" si="4"/>
        <v>0</v>
      </c>
      <c r="C28" s="63">
        <f>H28+M28+'129-2'!B28+'129-2'!G28</f>
        <v>0</v>
      </c>
      <c r="D28" s="63">
        <f>I28+N28+'129-2'!C28+'129-2'!H28</f>
        <v>0</v>
      </c>
      <c r="E28" s="63">
        <f>J28+O28+'129-2'!D28+'129-2'!I28</f>
        <v>0</v>
      </c>
      <c r="F28" s="65">
        <f>K28+P28+'129-2'!E28+'129-2'!J28</f>
        <v>0</v>
      </c>
      <c r="G28" s="64">
        <f t="shared" si="2"/>
        <v>0</v>
      </c>
      <c r="H28" s="63">
        <v>0</v>
      </c>
      <c r="I28" s="63">
        <v>0</v>
      </c>
      <c r="J28" s="63">
        <v>0</v>
      </c>
      <c r="K28" s="65">
        <v>0</v>
      </c>
      <c r="L28" s="64">
        <f t="shared" si="3"/>
        <v>0</v>
      </c>
      <c r="M28" s="63">
        <v>0</v>
      </c>
      <c r="N28" s="63">
        <v>0</v>
      </c>
      <c r="O28" s="63">
        <v>0</v>
      </c>
      <c r="P28" s="63">
        <v>0</v>
      </c>
      <c r="Q28" s="3"/>
    </row>
    <row r="29" spans="1:17" s="2" customFormat="1" ht="30" customHeight="1">
      <c r="A29" s="23" t="s">
        <v>93</v>
      </c>
      <c r="B29" s="62">
        <f t="shared" si="4"/>
        <v>0</v>
      </c>
      <c r="C29" s="63">
        <f>H29+M29+'129-2'!B29+'129-2'!G29</f>
        <v>0</v>
      </c>
      <c r="D29" s="63">
        <f>I29+N29+'129-2'!C29+'129-2'!H29</f>
        <v>0</v>
      </c>
      <c r="E29" s="63">
        <f>J29+O29+'129-2'!D29+'129-2'!I29</f>
        <v>0</v>
      </c>
      <c r="F29" s="65">
        <f>K29+P29+'129-2'!E29+'129-2'!J29</f>
        <v>0</v>
      </c>
      <c r="G29" s="64">
        <f t="shared" si="2"/>
        <v>0</v>
      </c>
      <c r="H29" s="63">
        <v>0</v>
      </c>
      <c r="I29" s="63">
        <v>0</v>
      </c>
      <c r="J29" s="63">
        <v>0</v>
      </c>
      <c r="K29" s="65">
        <v>0</v>
      </c>
      <c r="L29" s="64">
        <f t="shared" si="3"/>
        <v>0</v>
      </c>
      <c r="M29" s="63">
        <v>0</v>
      </c>
      <c r="N29" s="63">
        <v>0</v>
      </c>
      <c r="O29" s="63">
        <v>0</v>
      </c>
      <c r="P29" s="63">
        <v>0</v>
      </c>
      <c r="Q29" s="3"/>
    </row>
    <row r="30" spans="1:17" s="2" customFormat="1" ht="30" customHeight="1" thickBot="1">
      <c r="A30" s="24" t="s">
        <v>41</v>
      </c>
      <c r="B30" s="66">
        <f t="shared" si="4"/>
        <v>0</v>
      </c>
      <c r="C30" s="67">
        <f>H30+M30+'129-2'!B30+'129-2'!G30</f>
        <v>0</v>
      </c>
      <c r="D30" s="67">
        <f>I30+N30+'129-2'!C30+'129-2'!H30</f>
        <v>0</v>
      </c>
      <c r="E30" s="67">
        <f>J30+O30+'129-2'!D30+'129-2'!I30</f>
        <v>0</v>
      </c>
      <c r="F30" s="69">
        <f>K30+P30+'129-2'!E30+'129-2'!J30</f>
        <v>0</v>
      </c>
      <c r="G30" s="68">
        <f t="shared" si="2"/>
        <v>0</v>
      </c>
      <c r="H30" s="67">
        <v>0</v>
      </c>
      <c r="I30" s="67">
        <v>0</v>
      </c>
      <c r="J30" s="67">
        <v>0</v>
      </c>
      <c r="K30" s="69">
        <v>0</v>
      </c>
      <c r="L30" s="68">
        <f t="shared" si="3"/>
        <v>0</v>
      </c>
      <c r="M30" s="67">
        <v>0</v>
      </c>
      <c r="N30" s="67">
        <v>0</v>
      </c>
      <c r="O30" s="67">
        <v>0</v>
      </c>
      <c r="P30" s="67">
        <v>0</v>
      </c>
      <c r="Q30" s="3"/>
    </row>
  </sheetData>
  <sheetProtection/>
  <mergeCells count="25">
    <mergeCell ref="O6:O7"/>
    <mergeCell ref="P6:P7"/>
    <mergeCell ref="J6:J7"/>
    <mergeCell ref="K6:K7"/>
    <mergeCell ref="M6:M7"/>
    <mergeCell ref="N6:N7"/>
    <mergeCell ref="L4:P4"/>
    <mergeCell ref="C5:D5"/>
    <mergeCell ref="E5:F5"/>
    <mergeCell ref="H5:I5"/>
    <mergeCell ref="J5:K5"/>
    <mergeCell ref="M5:N5"/>
    <mergeCell ref="O5:P5"/>
    <mergeCell ref="L5:L7"/>
    <mergeCell ref="C6:C7"/>
    <mergeCell ref="D6:D7"/>
    <mergeCell ref="B4:F4"/>
    <mergeCell ref="G4:K4"/>
    <mergeCell ref="A4:A7"/>
    <mergeCell ref="B5:B7"/>
    <mergeCell ref="G5:G7"/>
    <mergeCell ref="E6:E7"/>
    <mergeCell ref="F6:F7"/>
    <mergeCell ref="H6:H7"/>
    <mergeCell ref="I6:I7"/>
  </mergeCells>
  <printOptions horizontalCentered="1"/>
  <pageMargins left="0.7086614173228347" right="0.4724409448818898" top="0.7874015748031497" bottom="0.3937007874015748" header="0.5118110236220472" footer="0.2755905511811024"/>
  <pageSetup horizontalDpi="600" verticalDpi="600" orientation="portrait" paperSize="9" scale="98" r:id="rId1"/>
  <headerFooter alignWithMargins="0">
    <oddHeader>&amp;L&amp;11卒業後・中学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R30"/>
  <sheetViews>
    <sheetView showGridLines="0" tabSelected="1" zoomScaleSheetLayoutView="100" zoomScalePageLayoutView="0" workbookViewId="0" topLeftCell="C1">
      <selection activeCell="O41" sqref="O41"/>
    </sheetView>
  </sheetViews>
  <sheetFormatPr defaultColWidth="9.75390625" defaultRowHeight="19.5" customHeight="1"/>
  <cols>
    <col min="1" max="1" width="5.625" style="1" customWidth="1"/>
    <col min="2" max="10" width="5.00390625" style="1" customWidth="1"/>
    <col min="11" max="11" width="1.37890625" style="1" customWidth="1"/>
    <col min="12" max="15" width="5.00390625" style="1" customWidth="1"/>
    <col min="16" max="16" width="1.37890625" style="1" customWidth="1"/>
    <col min="17" max="17" width="9.00390625" style="10" customWidth="1"/>
    <col min="18" max="18" width="15.00390625" style="1" customWidth="1"/>
    <col min="19" max="16384" width="9.75390625" style="1" customWidth="1"/>
  </cols>
  <sheetData>
    <row r="1" ht="17.25" customHeight="1"/>
    <row r="2" ht="17.25" customHeight="1"/>
    <row r="3" spans="1:18" ht="17.25" customHeight="1" thickBot="1">
      <c r="A3" s="39" t="s">
        <v>90</v>
      </c>
      <c r="B3" s="11"/>
      <c r="C3" s="11"/>
      <c r="D3" s="11"/>
      <c r="E3" s="11"/>
      <c r="F3" s="11"/>
      <c r="G3" s="11"/>
      <c r="H3" s="11"/>
      <c r="I3" s="11"/>
      <c r="J3" s="11"/>
      <c r="K3" s="5"/>
      <c r="L3" s="11"/>
      <c r="M3" s="11"/>
      <c r="N3" s="11"/>
      <c r="O3" s="11"/>
      <c r="P3" s="5"/>
      <c r="Q3" s="12"/>
      <c r="R3" s="5"/>
    </row>
    <row r="4" spans="1:18" s="2" customFormat="1" ht="19.5" customHeight="1">
      <c r="A4" s="351" t="s">
        <v>30</v>
      </c>
      <c r="B4" s="325"/>
      <c r="C4" s="325"/>
      <c r="D4" s="325"/>
      <c r="E4" s="327"/>
      <c r="F4" s="351" t="s">
        <v>31</v>
      </c>
      <c r="G4" s="325"/>
      <c r="H4" s="325"/>
      <c r="I4" s="325"/>
      <c r="J4" s="352"/>
      <c r="K4" s="3"/>
      <c r="L4" s="353" t="s">
        <v>32</v>
      </c>
      <c r="M4" s="325"/>
      <c r="N4" s="325"/>
      <c r="O4" s="352"/>
      <c r="P4" s="3"/>
      <c r="Q4" s="13"/>
      <c r="R4" s="346" t="s">
        <v>87</v>
      </c>
    </row>
    <row r="5" spans="1:18" s="2" customFormat="1" ht="19.5" customHeight="1">
      <c r="A5" s="357" t="s">
        <v>10</v>
      </c>
      <c r="B5" s="340" t="s">
        <v>33</v>
      </c>
      <c r="C5" s="341"/>
      <c r="D5" s="340" t="s">
        <v>34</v>
      </c>
      <c r="E5" s="343"/>
      <c r="F5" s="333" t="s">
        <v>10</v>
      </c>
      <c r="G5" s="340" t="s">
        <v>33</v>
      </c>
      <c r="H5" s="341"/>
      <c r="I5" s="340" t="s">
        <v>34</v>
      </c>
      <c r="J5" s="350"/>
      <c r="K5" s="3"/>
      <c r="L5" s="349" t="s">
        <v>11</v>
      </c>
      <c r="M5" s="341"/>
      <c r="N5" s="340" t="s">
        <v>12</v>
      </c>
      <c r="O5" s="350"/>
      <c r="P5" s="3"/>
      <c r="Q5" s="14" t="s">
        <v>35</v>
      </c>
      <c r="R5" s="347"/>
    </row>
    <row r="6" spans="1:18" s="2" customFormat="1" ht="19.5" customHeight="1">
      <c r="A6" s="357"/>
      <c r="B6" s="339" t="s">
        <v>85</v>
      </c>
      <c r="C6" s="339" t="s">
        <v>86</v>
      </c>
      <c r="D6" s="335" t="s">
        <v>11</v>
      </c>
      <c r="E6" s="344" t="s">
        <v>12</v>
      </c>
      <c r="F6" s="333"/>
      <c r="G6" s="339" t="s">
        <v>85</v>
      </c>
      <c r="H6" s="339" t="s">
        <v>86</v>
      </c>
      <c r="I6" s="335" t="s">
        <v>11</v>
      </c>
      <c r="J6" s="356" t="s">
        <v>12</v>
      </c>
      <c r="K6" s="3"/>
      <c r="L6" s="359" t="s">
        <v>85</v>
      </c>
      <c r="M6" s="339" t="s">
        <v>86</v>
      </c>
      <c r="N6" s="339" t="s">
        <v>85</v>
      </c>
      <c r="O6" s="354" t="s">
        <v>86</v>
      </c>
      <c r="P6" s="3"/>
      <c r="Q6" s="14" t="s">
        <v>20</v>
      </c>
      <c r="R6" s="347"/>
    </row>
    <row r="7" spans="1:18" s="2" customFormat="1" ht="19.5" customHeight="1" thickBot="1">
      <c r="A7" s="358"/>
      <c r="B7" s="336"/>
      <c r="C7" s="336"/>
      <c r="D7" s="336"/>
      <c r="E7" s="345"/>
      <c r="F7" s="334"/>
      <c r="G7" s="336"/>
      <c r="H7" s="336"/>
      <c r="I7" s="336"/>
      <c r="J7" s="355"/>
      <c r="K7" s="3"/>
      <c r="L7" s="332"/>
      <c r="M7" s="336"/>
      <c r="N7" s="336"/>
      <c r="O7" s="355"/>
      <c r="P7" s="3"/>
      <c r="Q7" s="15" t="s">
        <v>21</v>
      </c>
      <c r="R7" s="348"/>
    </row>
    <row r="8" spans="1:18" s="2" customFormat="1" ht="30" customHeight="1">
      <c r="A8" s="109">
        <v>30</v>
      </c>
      <c r="B8" s="110">
        <v>25</v>
      </c>
      <c r="C8" s="110">
        <v>5</v>
      </c>
      <c r="D8" s="110">
        <v>13</v>
      </c>
      <c r="E8" s="111">
        <v>17</v>
      </c>
      <c r="F8" s="109">
        <v>7</v>
      </c>
      <c r="G8" s="110">
        <v>4</v>
      </c>
      <c r="H8" s="45">
        <v>3</v>
      </c>
      <c r="I8" s="110">
        <v>4</v>
      </c>
      <c r="J8" s="72">
        <v>3</v>
      </c>
      <c r="K8" s="109"/>
      <c r="L8" s="112">
        <v>28</v>
      </c>
      <c r="M8" s="110">
        <v>3</v>
      </c>
      <c r="N8" s="110">
        <v>17</v>
      </c>
      <c r="O8" s="72">
        <v>5</v>
      </c>
      <c r="P8" s="3"/>
      <c r="Q8" s="17">
        <f>ROUND(SUM(M8,O8)/SUM(L8:O8)*100,1)</f>
        <v>15.1</v>
      </c>
      <c r="R8" s="33" t="s">
        <v>105</v>
      </c>
    </row>
    <row r="9" spans="1:18" s="2" customFormat="1" ht="30" customHeight="1">
      <c r="A9" s="54">
        <f>SUM(A10:A12)</f>
        <v>14</v>
      </c>
      <c r="B9" s="51">
        <f aca="true" t="shared" si="0" ref="B9:O9">SUM(B10:B12)</f>
        <v>14</v>
      </c>
      <c r="C9" s="51">
        <f t="shared" si="0"/>
        <v>0</v>
      </c>
      <c r="D9" s="51">
        <f t="shared" si="0"/>
        <v>6</v>
      </c>
      <c r="E9" s="53">
        <f t="shared" si="0"/>
        <v>8</v>
      </c>
      <c r="F9" s="54">
        <f>SUM(F10:F12)</f>
        <v>2</v>
      </c>
      <c r="G9" s="51">
        <f t="shared" si="0"/>
        <v>2</v>
      </c>
      <c r="H9" s="51">
        <f t="shared" si="0"/>
        <v>0</v>
      </c>
      <c r="I9" s="51">
        <f t="shared" si="0"/>
        <v>1</v>
      </c>
      <c r="J9" s="71">
        <f t="shared" si="0"/>
        <v>1</v>
      </c>
      <c r="K9" s="113"/>
      <c r="L9" s="50">
        <f t="shared" si="0"/>
        <v>12</v>
      </c>
      <c r="M9" s="51">
        <f t="shared" si="0"/>
        <v>0</v>
      </c>
      <c r="N9" s="51">
        <f t="shared" si="0"/>
        <v>9</v>
      </c>
      <c r="O9" s="71">
        <f t="shared" si="0"/>
        <v>0</v>
      </c>
      <c r="P9" s="37"/>
      <c r="Q9" s="120">
        <f>ROUND(SUM(M9,O9)/SUM(L9:O9)*100,1)</f>
        <v>0</v>
      </c>
      <c r="R9" s="38" t="s">
        <v>106</v>
      </c>
    </row>
    <row r="10" spans="1:18" s="2" customFormat="1" ht="30" customHeight="1">
      <c r="A10" s="48">
        <v>0</v>
      </c>
      <c r="B10" s="45">
        <v>0</v>
      </c>
      <c r="C10" s="45">
        <v>0</v>
      </c>
      <c r="D10" s="45">
        <v>0</v>
      </c>
      <c r="E10" s="47">
        <v>0</v>
      </c>
      <c r="F10" s="48">
        <v>0</v>
      </c>
      <c r="G10" s="45">
        <v>0</v>
      </c>
      <c r="H10" s="45">
        <v>0</v>
      </c>
      <c r="I10" s="45">
        <v>0</v>
      </c>
      <c r="J10" s="72">
        <v>0</v>
      </c>
      <c r="K10" s="48" t="s">
        <v>36</v>
      </c>
      <c r="L10" s="44">
        <v>0</v>
      </c>
      <c r="M10" s="45">
        <v>0</v>
      </c>
      <c r="N10" s="45">
        <v>0</v>
      </c>
      <c r="O10" s="72">
        <v>0</v>
      </c>
      <c r="P10" s="6"/>
      <c r="Q10" s="41">
        <f>IF('129-1'!D10=0,0,'129-1'!D10/'129-1'!B10*100)</f>
        <v>0</v>
      </c>
      <c r="R10" s="25" t="s">
        <v>27</v>
      </c>
    </row>
    <row r="11" spans="1:18" s="2" customFormat="1" ht="30" customHeight="1">
      <c r="A11" s="48">
        <f aca="true" t="shared" si="1" ref="A11:J11">SUM(A14:A30)</f>
        <v>14</v>
      </c>
      <c r="B11" s="45">
        <f t="shared" si="1"/>
        <v>14</v>
      </c>
      <c r="C11" s="45">
        <f t="shared" si="1"/>
        <v>0</v>
      </c>
      <c r="D11" s="45">
        <f t="shared" si="1"/>
        <v>6</v>
      </c>
      <c r="E11" s="47">
        <f t="shared" si="1"/>
        <v>8</v>
      </c>
      <c r="F11" s="48">
        <f t="shared" si="1"/>
        <v>2</v>
      </c>
      <c r="G11" s="45">
        <f t="shared" si="1"/>
        <v>2</v>
      </c>
      <c r="H11" s="45">
        <f t="shared" si="1"/>
        <v>0</v>
      </c>
      <c r="I11" s="45">
        <f t="shared" si="1"/>
        <v>1</v>
      </c>
      <c r="J11" s="72">
        <f t="shared" si="1"/>
        <v>1</v>
      </c>
      <c r="K11" s="48"/>
      <c r="L11" s="44">
        <f>SUM(L14:L30)</f>
        <v>12</v>
      </c>
      <c r="M11" s="45">
        <f>SUM(M14:M30)</f>
        <v>0</v>
      </c>
      <c r="N11" s="45">
        <f>SUM(N14:N30)</f>
        <v>9</v>
      </c>
      <c r="O11" s="72">
        <f>SUM(O14:O30)</f>
        <v>0</v>
      </c>
      <c r="P11" s="6"/>
      <c r="Q11" s="41">
        <f>IF('129-1'!D11=0,0,'129-1'!D11/'129-1'!B11*100)</f>
        <v>0</v>
      </c>
      <c r="R11" s="25" t="s">
        <v>28</v>
      </c>
    </row>
    <row r="12" spans="1:18" s="2" customFormat="1" ht="30" customHeight="1" thickBot="1">
      <c r="A12" s="114">
        <v>0</v>
      </c>
      <c r="B12" s="73">
        <v>0</v>
      </c>
      <c r="C12" s="73">
        <v>0</v>
      </c>
      <c r="D12" s="73">
        <v>0</v>
      </c>
      <c r="E12" s="74">
        <v>0</v>
      </c>
      <c r="F12" s="114">
        <v>0</v>
      </c>
      <c r="G12" s="73">
        <v>0</v>
      </c>
      <c r="H12" s="73">
        <v>0</v>
      </c>
      <c r="I12" s="73">
        <v>0</v>
      </c>
      <c r="J12" s="77">
        <v>0</v>
      </c>
      <c r="K12" s="48"/>
      <c r="L12" s="76">
        <v>0</v>
      </c>
      <c r="M12" s="73">
        <v>0</v>
      </c>
      <c r="N12" s="73">
        <v>0</v>
      </c>
      <c r="O12" s="77">
        <v>0</v>
      </c>
      <c r="P12" s="6"/>
      <c r="Q12" s="41">
        <f>IF('129-1'!D12=0,0,'129-1'!D12/'129-1'!B12*100)</f>
        <v>0</v>
      </c>
      <c r="R12" s="26" t="s">
        <v>29</v>
      </c>
    </row>
    <row r="13" spans="1:18" s="2" customFormat="1" ht="12.75">
      <c r="A13" s="70"/>
      <c r="B13" s="45"/>
      <c r="C13" s="45"/>
      <c r="D13" s="45"/>
      <c r="E13" s="47"/>
      <c r="F13" s="57"/>
      <c r="G13" s="45"/>
      <c r="H13" s="45"/>
      <c r="I13" s="45"/>
      <c r="J13" s="72"/>
      <c r="K13" s="48"/>
      <c r="L13" s="44"/>
      <c r="M13" s="45"/>
      <c r="N13" s="45"/>
      <c r="O13" s="72"/>
      <c r="P13" s="6"/>
      <c r="Q13" s="17"/>
      <c r="R13" s="27" t="s">
        <v>75</v>
      </c>
    </row>
    <row r="14" spans="1:18" s="2" customFormat="1" ht="30" customHeight="1">
      <c r="A14" s="78">
        <f>SUM(B14:C14)</f>
        <v>1</v>
      </c>
      <c r="B14" s="45">
        <v>1</v>
      </c>
      <c r="C14" s="45">
        <v>0</v>
      </c>
      <c r="D14" s="45">
        <v>1</v>
      </c>
      <c r="E14" s="47">
        <v>0</v>
      </c>
      <c r="F14" s="60">
        <f>SUM(G14:H14)</f>
        <v>1</v>
      </c>
      <c r="G14" s="45">
        <v>1</v>
      </c>
      <c r="H14" s="45">
        <v>0</v>
      </c>
      <c r="I14" s="45">
        <v>0</v>
      </c>
      <c r="J14" s="72">
        <v>1</v>
      </c>
      <c r="K14" s="115"/>
      <c r="L14" s="44">
        <v>2</v>
      </c>
      <c r="M14" s="45">
        <v>0</v>
      </c>
      <c r="N14" s="45">
        <v>1</v>
      </c>
      <c r="O14" s="72">
        <v>0</v>
      </c>
      <c r="P14" s="16"/>
      <c r="Q14" s="119">
        <f>IF('129-1'!D14=0,0,'129-1'!D14/'129-1'!B14*100)</f>
        <v>0</v>
      </c>
      <c r="R14" s="28" t="s">
        <v>42</v>
      </c>
    </row>
    <row r="15" spans="1:18" s="2" customFormat="1" ht="30" customHeight="1">
      <c r="A15" s="79">
        <f aca="true" t="shared" si="2" ref="A15:A30">SUM(B15:C15)</f>
        <v>1</v>
      </c>
      <c r="B15" s="63">
        <v>1</v>
      </c>
      <c r="C15" s="63">
        <v>0</v>
      </c>
      <c r="D15" s="63">
        <v>1</v>
      </c>
      <c r="E15" s="65">
        <v>0</v>
      </c>
      <c r="F15" s="64">
        <f aca="true" t="shared" si="3" ref="F15:F30">SUM(G15:H15)</f>
        <v>0</v>
      </c>
      <c r="G15" s="63">
        <v>0</v>
      </c>
      <c r="H15" s="63">
        <v>0</v>
      </c>
      <c r="I15" s="63">
        <v>0</v>
      </c>
      <c r="J15" s="116">
        <v>0</v>
      </c>
      <c r="K15" s="115"/>
      <c r="L15" s="81">
        <v>1</v>
      </c>
      <c r="M15" s="63">
        <v>0</v>
      </c>
      <c r="N15" s="63">
        <v>0</v>
      </c>
      <c r="O15" s="116">
        <v>0</v>
      </c>
      <c r="P15" s="16"/>
      <c r="Q15" s="42">
        <f>IF('129-1'!D15=0,0,'129-1'!D15/'129-1'!B15*100)</f>
        <v>0</v>
      </c>
      <c r="R15" s="29" t="s">
        <v>43</v>
      </c>
    </row>
    <row r="16" spans="1:18" s="2" customFormat="1" ht="30" customHeight="1">
      <c r="A16" s="79">
        <f t="shared" si="2"/>
        <v>2</v>
      </c>
      <c r="B16" s="63">
        <v>2</v>
      </c>
      <c r="C16" s="63">
        <v>0</v>
      </c>
      <c r="D16" s="63">
        <v>0</v>
      </c>
      <c r="E16" s="65">
        <v>2</v>
      </c>
      <c r="F16" s="64">
        <f t="shared" si="3"/>
        <v>0</v>
      </c>
      <c r="G16" s="63">
        <v>0</v>
      </c>
      <c r="H16" s="63">
        <v>0</v>
      </c>
      <c r="I16" s="63">
        <v>0</v>
      </c>
      <c r="J16" s="116">
        <v>0</v>
      </c>
      <c r="K16" s="115"/>
      <c r="L16" s="81">
        <v>0</v>
      </c>
      <c r="M16" s="63">
        <v>0</v>
      </c>
      <c r="N16" s="63">
        <v>2</v>
      </c>
      <c r="O16" s="116">
        <v>0</v>
      </c>
      <c r="P16" s="16"/>
      <c r="Q16" s="42">
        <f>IF('129-1'!D16=0,0,'129-1'!D16/'129-1'!B16*100)</f>
        <v>0</v>
      </c>
      <c r="R16" s="29" t="s">
        <v>44</v>
      </c>
    </row>
    <row r="17" spans="1:18" s="2" customFormat="1" ht="30" customHeight="1">
      <c r="A17" s="79">
        <f t="shared" si="2"/>
        <v>3</v>
      </c>
      <c r="B17" s="63">
        <v>3</v>
      </c>
      <c r="C17" s="63">
        <v>0</v>
      </c>
      <c r="D17" s="63">
        <v>2</v>
      </c>
      <c r="E17" s="65">
        <v>1</v>
      </c>
      <c r="F17" s="64">
        <f t="shared" si="3"/>
        <v>0</v>
      </c>
      <c r="G17" s="63">
        <v>0</v>
      </c>
      <c r="H17" s="63">
        <v>0</v>
      </c>
      <c r="I17" s="63">
        <v>0</v>
      </c>
      <c r="J17" s="116">
        <v>0</v>
      </c>
      <c r="K17" s="115"/>
      <c r="L17" s="81">
        <v>2</v>
      </c>
      <c r="M17" s="63">
        <v>0</v>
      </c>
      <c r="N17" s="63">
        <v>1</v>
      </c>
      <c r="O17" s="116">
        <v>0</v>
      </c>
      <c r="P17" s="16"/>
      <c r="Q17" s="42">
        <f>IF('129-1'!D17=0,0,'129-1'!D17/'129-1'!B17*100)</f>
        <v>0</v>
      </c>
      <c r="R17" s="29" t="s">
        <v>45</v>
      </c>
    </row>
    <row r="18" spans="1:18" s="2" customFormat="1" ht="30" customHeight="1">
      <c r="A18" s="79">
        <f t="shared" si="2"/>
        <v>0</v>
      </c>
      <c r="B18" s="63">
        <v>0</v>
      </c>
      <c r="C18" s="63">
        <v>0</v>
      </c>
      <c r="D18" s="63">
        <v>0</v>
      </c>
      <c r="E18" s="65">
        <v>0</v>
      </c>
      <c r="F18" s="64">
        <f t="shared" si="3"/>
        <v>0</v>
      </c>
      <c r="G18" s="63">
        <v>0</v>
      </c>
      <c r="H18" s="63">
        <v>0</v>
      </c>
      <c r="I18" s="63">
        <v>0</v>
      </c>
      <c r="J18" s="116">
        <v>0</v>
      </c>
      <c r="K18" s="115"/>
      <c r="L18" s="81">
        <v>0</v>
      </c>
      <c r="M18" s="63">
        <v>0</v>
      </c>
      <c r="N18" s="63">
        <v>0</v>
      </c>
      <c r="O18" s="116">
        <v>0</v>
      </c>
      <c r="P18" s="16"/>
      <c r="Q18" s="42">
        <f>IF('129-1'!D18=0,0,'129-1'!D18/'129-1'!B18*100)</f>
        <v>0</v>
      </c>
      <c r="R18" s="29" t="s">
        <v>46</v>
      </c>
    </row>
    <row r="19" spans="1:18" s="2" customFormat="1" ht="30" customHeight="1">
      <c r="A19" s="79">
        <f t="shared" si="2"/>
        <v>1</v>
      </c>
      <c r="B19" s="63">
        <v>1</v>
      </c>
      <c r="C19" s="63">
        <v>0</v>
      </c>
      <c r="D19" s="63">
        <v>0</v>
      </c>
      <c r="E19" s="65">
        <v>1</v>
      </c>
      <c r="F19" s="64">
        <f t="shared" si="3"/>
        <v>0</v>
      </c>
      <c r="G19" s="63">
        <v>0</v>
      </c>
      <c r="H19" s="63">
        <v>0</v>
      </c>
      <c r="I19" s="63">
        <v>0</v>
      </c>
      <c r="J19" s="116">
        <v>0</v>
      </c>
      <c r="K19" s="115"/>
      <c r="L19" s="81">
        <v>1</v>
      </c>
      <c r="M19" s="63">
        <v>0</v>
      </c>
      <c r="N19" s="63">
        <v>1</v>
      </c>
      <c r="O19" s="116">
        <v>0</v>
      </c>
      <c r="P19" s="16"/>
      <c r="Q19" s="42">
        <f>IF('129-1'!D19=0,0,'129-1'!D19/'129-1'!B19*100)</f>
        <v>0</v>
      </c>
      <c r="R19" s="29" t="s">
        <v>47</v>
      </c>
    </row>
    <row r="20" spans="1:18" s="2" customFormat="1" ht="30" customHeight="1">
      <c r="A20" s="79">
        <f t="shared" si="2"/>
        <v>2</v>
      </c>
      <c r="B20" s="63">
        <v>2</v>
      </c>
      <c r="C20" s="63">
        <v>0</v>
      </c>
      <c r="D20" s="63">
        <v>1</v>
      </c>
      <c r="E20" s="65">
        <v>1</v>
      </c>
      <c r="F20" s="64">
        <f t="shared" si="3"/>
        <v>0</v>
      </c>
      <c r="G20" s="63">
        <v>0</v>
      </c>
      <c r="H20" s="63">
        <v>0</v>
      </c>
      <c r="I20" s="63">
        <v>0</v>
      </c>
      <c r="J20" s="116">
        <v>0</v>
      </c>
      <c r="K20" s="115"/>
      <c r="L20" s="81">
        <v>1</v>
      </c>
      <c r="M20" s="63">
        <v>0</v>
      </c>
      <c r="N20" s="63">
        <v>1</v>
      </c>
      <c r="O20" s="116">
        <v>0</v>
      </c>
      <c r="P20" s="16"/>
      <c r="Q20" s="42">
        <f>IF('129-1'!D20=0,0,'129-1'!D20/'129-1'!B20*100)</f>
        <v>0</v>
      </c>
      <c r="R20" s="29" t="s">
        <v>48</v>
      </c>
    </row>
    <row r="21" spans="1:18" s="2" customFormat="1" ht="30" customHeight="1">
      <c r="A21" s="79">
        <f t="shared" si="2"/>
        <v>3</v>
      </c>
      <c r="B21" s="63">
        <v>3</v>
      </c>
      <c r="C21" s="63">
        <v>0</v>
      </c>
      <c r="D21" s="63">
        <v>1</v>
      </c>
      <c r="E21" s="65">
        <v>2</v>
      </c>
      <c r="F21" s="64">
        <f t="shared" si="3"/>
        <v>1</v>
      </c>
      <c r="G21" s="63">
        <v>1</v>
      </c>
      <c r="H21" s="63">
        <v>0</v>
      </c>
      <c r="I21" s="63">
        <v>1</v>
      </c>
      <c r="J21" s="116">
        <v>0</v>
      </c>
      <c r="K21" s="115"/>
      <c r="L21" s="81">
        <v>2</v>
      </c>
      <c r="M21" s="63">
        <v>0</v>
      </c>
      <c r="N21" s="63">
        <v>2</v>
      </c>
      <c r="O21" s="116">
        <v>0</v>
      </c>
      <c r="P21" s="16"/>
      <c r="Q21" s="42">
        <f>IF('129-1'!D21=0,0,'129-1'!D21/'129-1'!B21*100)</f>
        <v>0</v>
      </c>
      <c r="R21" s="29" t="s">
        <v>91</v>
      </c>
    </row>
    <row r="22" spans="1:18" s="2" customFormat="1" ht="30" customHeight="1">
      <c r="A22" s="79">
        <f t="shared" si="2"/>
        <v>0</v>
      </c>
      <c r="B22" s="63">
        <v>0</v>
      </c>
      <c r="C22" s="63">
        <v>0</v>
      </c>
      <c r="D22" s="63">
        <v>0</v>
      </c>
      <c r="E22" s="65">
        <v>0</v>
      </c>
      <c r="F22" s="64">
        <f t="shared" si="3"/>
        <v>0</v>
      </c>
      <c r="G22" s="63">
        <v>0</v>
      </c>
      <c r="H22" s="63">
        <v>0</v>
      </c>
      <c r="I22" s="63">
        <v>0</v>
      </c>
      <c r="J22" s="116">
        <v>0</v>
      </c>
      <c r="K22" s="115"/>
      <c r="L22" s="81">
        <v>2</v>
      </c>
      <c r="M22" s="63">
        <v>0</v>
      </c>
      <c r="N22" s="63">
        <v>0</v>
      </c>
      <c r="O22" s="116">
        <v>0</v>
      </c>
      <c r="P22" s="16"/>
      <c r="Q22" s="42">
        <f>IF('129-1'!D22=0,0,'129-1'!D22/'129-1'!B22*100)</f>
        <v>0</v>
      </c>
      <c r="R22" s="29" t="s">
        <v>92</v>
      </c>
    </row>
    <row r="23" spans="1:18" s="2" customFormat="1" ht="30" customHeight="1">
      <c r="A23" s="79">
        <f t="shared" si="2"/>
        <v>0</v>
      </c>
      <c r="B23" s="63">
        <v>0</v>
      </c>
      <c r="C23" s="63">
        <v>0</v>
      </c>
      <c r="D23" s="63">
        <v>0</v>
      </c>
      <c r="E23" s="65">
        <v>0</v>
      </c>
      <c r="F23" s="64">
        <f t="shared" si="3"/>
        <v>0</v>
      </c>
      <c r="G23" s="63">
        <v>0</v>
      </c>
      <c r="H23" s="63">
        <v>0</v>
      </c>
      <c r="I23" s="63">
        <v>0</v>
      </c>
      <c r="J23" s="116">
        <v>0</v>
      </c>
      <c r="K23" s="115"/>
      <c r="L23" s="81">
        <v>0</v>
      </c>
      <c r="M23" s="63">
        <v>0</v>
      </c>
      <c r="N23" s="63">
        <v>0</v>
      </c>
      <c r="O23" s="116">
        <v>0</v>
      </c>
      <c r="P23" s="16"/>
      <c r="Q23" s="42">
        <f>IF('129-1'!D23=0,0,'129-1'!D23/'129-1'!B23*100)</f>
        <v>0</v>
      </c>
      <c r="R23" s="29" t="s">
        <v>49</v>
      </c>
    </row>
    <row r="24" spans="1:18" s="2" customFormat="1" ht="30" customHeight="1">
      <c r="A24" s="79">
        <f t="shared" si="2"/>
        <v>0</v>
      </c>
      <c r="B24" s="63">
        <v>0</v>
      </c>
      <c r="C24" s="63">
        <v>0</v>
      </c>
      <c r="D24" s="63">
        <v>0</v>
      </c>
      <c r="E24" s="65">
        <v>0</v>
      </c>
      <c r="F24" s="64">
        <f t="shared" si="3"/>
        <v>0</v>
      </c>
      <c r="G24" s="63">
        <v>0</v>
      </c>
      <c r="H24" s="63">
        <v>0</v>
      </c>
      <c r="I24" s="63">
        <v>0</v>
      </c>
      <c r="J24" s="116">
        <v>0</v>
      </c>
      <c r="K24" s="115"/>
      <c r="L24" s="81">
        <v>0</v>
      </c>
      <c r="M24" s="63">
        <v>0</v>
      </c>
      <c r="N24" s="63">
        <v>0</v>
      </c>
      <c r="O24" s="116">
        <v>0</v>
      </c>
      <c r="P24" s="16"/>
      <c r="Q24" s="42">
        <f>IF('129-1'!D24=0,0,'129-1'!D24/'129-1'!B24*100)</f>
        <v>0</v>
      </c>
      <c r="R24" s="29" t="s">
        <v>50</v>
      </c>
    </row>
    <row r="25" spans="1:18" s="2" customFormat="1" ht="30" customHeight="1">
      <c r="A25" s="79">
        <f t="shared" si="2"/>
        <v>0</v>
      </c>
      <c r="B25" s="63">
        <v>0</v>
      </c>
      <c r="C25" s="63">
        <v>0</v>
      </c>
      <c r="D25" s="63">
        <v>0</v>
      </c>
      <c r="E25" s="65">
        <v>0</v>
      </c>
      <c r="F25" s="64">
        <f t="shared" si="3"/>
        <v>0</v>
      </c>
      <c r="G25" s="63">
        <v>0</v>
      </c>
      <c r="H25" s="63">
        <v>0</v>
      </c>
      <c r="I25" s="63">
        <v>0</v>
      </c>
      <c r="J25" s="116">
        <v>0</v>
      </c>
      <c r="K25" s="115"/>
      <c r="L25" s="81">
        <v>0</v>
      </c>
      <c r="M25" s="63">
        <v>0</v>
      </c>
      <c r="N25" s="63">
        <v>0</v>
      </c>
      <c r="O25" s="116">
        <v>0</v>
      </c>
      <c r="P25" s="16"/>
      <c r="Q25" s="42">
        <f>IF('129-1'!D25=0,0,'129-1'!D25/'129-1'!B25*100)</f>
        <v>0</v>
      </c>
      <c r="R25" s="29" t="s">
        <v>51</v>
      </c>
    </row>
    <row r="26" spans="1:18" s="2" customFormat="1" ht="30" customHeight="1">
      <c r="A26" s="79">
        <f t="shared" si="2"/>
        <v>1</v>
      </c>
      <c r="B26" s="63">
        <v>1</v>
      </c>
      <c r="C26" s="63">
        <v>0</v>
      </c>
      <c r="D26" s="63">
        <v>0</v>
      </c>
      <c r="E26" s="65">
        <v>1</v>
      </c>
      <c r="F26" s="64">
        <f t="shared" si="3"/>
        <v>0</v>
      </c>
      <c r="G26" s="63">
        <v>0</v>
      </c>
      <c r="H26" s="63">
        <v>0</v>
      </c>
      <c r="I26" s="63">
        <v>0</v>
      </c>
      <c r="J26" s="116">
        <v>0</v>
      </c>
      <c r="K26" s="115"/>
      <c r="L26" s="81">
        <v>1</v>
      </c>
      <c r="M26" s="63">
        <v>0</v>
      </c>
      <c r="N26" s="63">
        <v>1</v>
      </c>
      <c r="O26" s="116">
        <v>0</v>
      </c>
      <c r="P26" s="16"/>
      <c r="Q26" s="42">
        <f>IF('129-1'!D26=0,0,'129-1'!D26/'129-1'!B26*100)</f>
        <v>0</v>
      </c>
      <c r="R26" s="29" t="s">
        <v>52</v>
      </c>
    </row>
    <row r="27" spans="1:18" s="2" customFormat="1" ht="30" customHeight="1">
      <c r="A27" s="79">
        <f t="shared" si="2"/>
        <v>0</v>
      </c>
      <c r="B27" s="63">
        <v>0</v>
      </c>
      <c r="C27" s="63">
        <v>0</v>
      </c>
      <c r="D27" s="63">
        <v>0</v>
      </c>
      <c r="E27" s="65">
        <v>0</v>
      </c>
      <c r="F27" s="64">
        <f t="shared" si="3"/>
        <v>0</v>
      </c>
      <c r="G27" s="63">
        <v>0</v>
      </c>
      <c r="H27" s="63">
        <v>0</v>
      </c>
      <c r="I27" s="63">
        <v>0</v>
      </c>
      <c r="J27" s="116">
        <v>0</v>
      </c>
      <c r="K27" s="115"/>
      <c r="L27" s="81">
        <v>0</v>
      </c>
      <c r="M27" s="63">
        <v>0</v>
      </c>
      <c r="N27" s="63">
        <v>0</v>
      </c>
      <c r="O27" s="116">
        <v>0</v>
      </c>
      <c r="P27" s="16"/>
      <c r="Q27" s="42">
        <f>IF('129-1'!D27=0,0,'129-1'!D27/'129-1'!B27*100)</f>
        <v>0</v>
      </c>
      <c r="R27" s="29" t="s">
        <v>53</v>
      </c>
    </row>
    <row r="28" spans="1:18" s="2" customFormat="1" ht="30" customHeight="1">
      <c r="A28" s="79">
        <f t="shared" si="2"/>
        <v>0</v>
      </c>
      <c r="B28" s="63">
        <v>0</v>
      </c>
      <c r="C28" s="63">
        <v>0</v>
      </c>
      <c r="D28" s="63">
        <v>0</v>
      </c>
      <c r="E28" s="65">
        <v>0</v>
      </c>
      <c r="F28" s="64">
        <f t="shared" si="3"/>
        <v>0</v>
      </c>
      <c r="G28" s="63">
        <v>0</v>
      </c>
      <c r="H28" s="63">
        <v>0</v>
      </c>
      <c r="I28" s="63">
        <v>0</v>
      </c>
      <c r="J28" s="116">
        <v>0</v>
      </c>
      <c r="K28" s="115"/>
      <c r="L28" s="81">
        <v>0</v>
      </c>
      <c r="M28" s="63">
        <v>0</v>
      </c>
      <c r="N28" s="63">
        <v>0</v>
      </c>
      <c r="O28" s="116">
        <v>0</v>
      </c>
      <c r="P28" s="16"/>
      <c r="Q28" s="42">
        <f>IF('129-1'!D28=0,0,'129-1'!D28/'129-1'!B28*100)</f>
        <v>0</v>
      </c>
      <c r="R28" s="29" t="s">
        <v>54</v>
      </c>
    </row>
    <row r="29" spans="1:18" s="2" customFormat="1" ht="30" customHeight="1">
      <c r="A29" s="79">
        <f t="shared" si="2"/>
        <v>0</v>
      </c>
      <c r="B29" s="63">
        <v>0</v>
      </c>
      <c r="C29" s="63">
        <v>0</v>
      </c>
      <c r="D29" s="63">
        <v>0</v>
      </c>
      <c r="E29" s="65">
        <v>0</v>
      </c>
      <c r="F29" s="64">
        <f t="shared" si="3"/>
        <v>0</v>
      </c>
      <c r="G29" s="63">
        <v>0</v>
      </c>
      <c r="H29" s="63">
        <v>0</v>
      </c>
      <c r="I29" s="63">
        <v>0</v>
      </c>
      <c r="J29" s="116">
        <v>0</v>
      </c>
      <c r="K29" s="115"/>
      <c r="L29" s="81">
        <v>0</v>
      </c>
      <c r="M29" s="63">
        <v>0</v>
      </c>
      <c r="N29" s="63">
        <v>0</v>
      </c>
      <c r="O29" s="116">
        <v>0</v>
      </c>
      <c r="P29" s="16"/>
      <c r="Q29" s="42">
        <f>IF('129-1'!D29=0,0,'129-1'!D29/'129-1'!B29*100)</f>
        <v>0</v>
      </c>
      <c r="R29" s="29" t="s">
        <v>93</v>
      </c>
    </row>
    <row r="30" spans="1:18" s="2" customFormat="1" ht="30" customHeight="1" thickBot="1">
      <c r="A30" s="82">
        <f t="shared" si="2"/>
        <v>0</v>
      </c>
      <c r="B30" s="67">
        <v>0</v>
      </c>
      <c r="C30" s="67">
        <v>0</v>
      </c>
      <c r="D30" s="67">
        <v>0</v>
      </c>
      <c r="E30" s="69">
        <v>0</v>
      </c>
      <c r="F30" s="68">
        <f t="shared" si="3"/>
        <v>0</v>
      </c>
      <c r="G30" s="67">
        <v>0</v>
      </c>
      <c r="H30" s="67">
        <v>0</v>
      </c>
      <c r="I30" s="67">
        <v>0</v>
      </c>
      <c r="J30" s="83">
        <v>0</v>
      </c>
      <c r="K30" s="115"/>
      <c r="L30" s="84">
        <v>0</v>
      </c>
      <c r="M30" s="67">
        <v>0</v>
      </c>
      <c r="N30" s="67">
        <v>0</v>
      </c>
      <c r="O30" s="83">
        <v>0</v>
      </c>
      <c r="P30" s="16"/>
      <c r="Q30" s="43">
        <f>IF('129-1'!D30=0,0,'129-1'!D30/'129-1'!B30*100)</f>
        <v>0</v>
      </c>
      <c r="R30" s="30" t="s">
        <v>55</v>
      </c>
    </row>
  </sheetData>
  <sheetProtection/>
  <mergeCells count="24">
    <mergeCell ref="A5:A7"/>
    <mergeCell ref="F5:F7"/>
    <mergeCell ref="L6:L7"/>
    <mergeCell ref="M6:M7"/>
    <mergeCell ref="B6:B7"/>
    <mergeCell ref="C6:C7"/>
    <mergeCell ref="D6:D7"/>
    <mergeCell ref="E6:E7"/>
    <mergeCell ref="N6:N7"/>
    <mergeCell ref="O6:O7"/>
    <mergeCell ref="G6:G7"/>
    <mergeCell ref="H6:H7"/>
    <mergeCell ref="I6:I7"/>
    <mergeCell ref="J6:J7"/>
    <mergeCell ref="R4:R7"/>
    <mergeCell ref="L5:M5"/>
    <mergeCell ref="N5:O5"/>
    <mergeCell ref="A4:E4"/>
    <mergeCell ref="F4:J4"/>
    <mergeCell ref="L4:O4"/>
    <mergeCell ref="B5:C5"/>
    <mergeCell ref="D5:E5"/>
    <mergeCell ref="G5:H5"/>
    <mergeCell ref="I5:J5"/>
  </mergeCells>
  <printOptions horizontalCentered="1"/>
  <pageMargins left="0.6692913385826772" right="0.5118110236220472" top="0.7874015748031497" bottom="0.3937007874015748" header="0.5118110236220472" footer="0.5118110236220472"/>
  <pageSetup horizontalDpi="600" verticalDpi="600" orientation="portrait" paperSize="9" scale="98" r:id="rId1"/>
  <headerFooter alignWithMargins="0">
    <oddHeader>&amp;R&amp;11卒業後・中学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2011-01-17T01:32:53Z</cp:lastPrinted>
  <dcterms:created xsi:type="dcterms:W3CDTF">2005-08-30T07:25:36Z</dcterms:created>
  <dcterms:modified xsi:type="dcterms:W3CDTF">2011-01-17T01:32:59Z</dcterms:modified>
  <cp:category/>
  <cp:version/>
  <cp:contentType/>
  <cp:contentStatus/>
</cp:coreProperties>
</file>