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66" yWindow="1080" windowWidth="15330" windowHeight="4710" activeTab="0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(1)" sheetId="10" r:id="rId10"/>
    <sheet name="50 (2)" sheetId="11" r:id="rId11"/>
    <sheet name="51（1）" sheetId="12" r:id="rId12"/>
    <sheet name="51（2）" sheetId="13" r:id="rId13"/>
    <sheet name="52" sheetId="14" r:id="rId14"/>
    <sheet name="53～60" sheetId="15" r:id="rId15"/>
    <sheet name="61～66" sheetId="16" r:id="rId16"/>
    <sheet name="67～69" sheetId="17" r:id="rId17"/>
    <sheet name="Sheet1" sheetId="18" r:id="rId18"/>
  </sheets>
  <definedNames>
    <definedName name="_xlnm.Print_Area" localSheetId="0">'40'!$A$1:$Q$27</definedName>
    <definedName name="_xlnm.Print_Area" localSheetId="1">'41～45'!$A$1:$AH$59</definedName>
    <definedName name="_xlnm.Print_Area" localSheetId="2">'46'!$A$1:$W$45</definedName>
    <definedName name="_xlnm.Print_Area" localSheetId="3">'47-1'!$A$1:$J$26</definedName>
    <definedName name="_xlnm.Print_Area" localSheetId="4">'47-2'!$A$1:$M$25</definedName>
    <definedName name="_xlnm.Print_Area" localSheetId="5">'48-1'!$A$1:$O$46</definedName>
    <definedName name="_xlnm.Print_Area" localSheetId="6">'48-2'!$A$1:$O$37</definedName>
    <definedName name="_xlnm.Print_Area" localSheetId="7">'49-1'!$A$1:$R$47</definedName>
    <definedName name="_xlnm.Print_Area" localSheetId="8">'49-2'!$A$1:$R$38</definedName>
    <definedName name="_xlnm.Print_Area" localSheetId="10">'50 (2)'!$A$1:$E$31</definedName>
    <definedName name="_xlnm.Print_Area" localSheetId="9">'50(1)'!$A$1:$N$31</definedName>
    <definedName name="_xlnm.Print_Area" localSheetId="11">'51（1）'!$A$1:$S$49</definedName>
    <definedName name="_xlnm.Print_Area" localSheetId="12">'51（2）'!$A$1:$S$48</definedName>
    <definedName name="_xlnm.Print_Area" localSheetId="13">'52'!$A$1:$P$51</definedName>
    <definedName name="_xlnm.Print_Area" localSheetId="14">'53～60'!$A$1:$AI$42</definedName>
    <definedName name="_xlnm.Print_Area" localSheetId="15">'61～66'!$A$1:$N$44</definedName>
    <definedName name="_xlnm.Print_Area" localSheetId="16">'67～69'!$A$1:$K$24</definedName>
    <definedName name="_xlnm.Print_Area" localSheetId="17">'Sheet1'!$A$1:$AJ$45</definedName>
  </definedNames>
  <calcPr fullCalcOnLoad="1"/>
</workbook>
</file>

<file path=xl/sharedStrings.xml><?xml version="1.0" encoding="utf-8"?>
<sst xmlns="http://schemas.openxmlformats.org/spreadsheetml/2006/main" count="1322" uniqueCount="464">
  <si>
    <t>(本務者)</t>
  </si>
  <si>
    <t>計</t>
  </si>
  <si>
    <t>本務者</t>
  </si>
  <si>
    <t>兼務者</t>
  </si>
  <si>
    <t xml:space="preserve">  計</t>
  </si>
  <si>
    <t xml:space="preserve">  男</t>
  </si>
  <si>
    <t xml:space="preserve">  女</t>
  </si>
  <si>
    <t>あわら市</t>
  </si>
  <si>
    <t>区    分</t>
  </si>
  <si>
    <t>学  校  数</t>
  </si>
  <si>
    <t>生徒数</t>
  </si>
  <si>
    <t>教員数</t>
  </si>
  <si>
    <t>職員数</t>
  </si>
  <si>
    <t>全日制</t>
  </si>
  <si>
    <t>定時制</t>
  </si>
  <si>
    <t>越前町</t>
  </si>
  <si>
    <t>若狭町</t>
  </si>
  <si>
    <t>勝山市</t>
  </si>
  <si>
    <t>大野市</t>
  </si>
  <si>
    <t>小浜市</t>
  </si>
  <si>
    <t>福井市</t>
  </si>
  <si>
    <t>敦賀市</t>
  </si>
  <si>
    <t>鯖江市</t>
  </si>
  <si>
    <t>池田町</t>
  </si>
  <si>
    <t>（注）（　）書きは、私立の内数を示す。</t>
  </si>
  <si>
    <t xml:space="preserve">  計</t>
  </si>
  <si>
    <t>計</t>
  </si>
  <si>
    <t>男</t>
  </si>
  <si>
    <t>女</t>
  </si>
  <si>
    <t>男</t>
  </si>
  <si>
    <t>女</t>
  </si>
  <si>
    <t>併　置</t>
  </si>
  <si>
    <t>高　　等    学    校</t>
  </si>
  <si>
    <t>私立計</t>
  </si>
  <si>
    <t>公立計</t>
  </si>
  <si>
    <t>越前市</t>
  </si>
  <si>
    <t>坂井市</t>
  </si>
  <si>
    <t>平成22年度</t>
  </si>
  <si>
    <t>平成23年度</t>
  </si>
  <si>
    <t>-</t>
  </si>
  <si>
    <t>商
業
に
関
す
る
学
科</t>
  </si>
  <si>
    <t>商業関係</t>
  </si>
  <si>
    <t>情報処理関係</t>
  </si>
  <si>
    <t>農業関係</t>
  </si>
  <si>
    <t>流通経済関係</t>
  </si>
  <si>
    <t>園芸関係</t>
  </si>
  <si>
    <t>国際経済関係</t>
  </si>
  <si>
    <t>畜産関係</t>
  </si>
  <si>
    <t>会計関係</t>
  </si>
  <si>
    <t>農業土木関係</t>
  </si>
  <si>
    <t>農業機械関係</t>
  </si>
  <si>
    <t>水
産
に
関
す
る
学
科</t>
  </si>
  <si>
    <t>造園関係</t>
  </si>
  <si>
    <t>栽培漁業関係</t>
  </si>
  <si>
    <t>林業関係</t>
  </si>
  <si>
    <t>海洋漁業関係</t>
  </si>
  <si>
    <t>食品科学関係</t>
  </si>
  <si>
    <t>水産食品関係</t>
  </si>
  <si>
    <t>生活科学関係</t>
  </si>
  <si>
    <t>水産工学関係</t>
  </si>
  <si>
    <t>農業経済関係</t>
  </si>
  <si>
    <t>情報通信関係</t>
  </si>
  <si>
    <t>生物工学関係</t>
  </si>
  <si>
    <t>家
庭
に
関
す
る
学
科</t>
  </si>
  <si>
    <t>工
業
に
関
す
る
学
科</t>
  </si>
  <si>
    <t>家政関係</t>
  </si>
  <si>
    <t>機械関係</t>
  </si>
  <si>
    <t>被服関係</t>
  </si>
  <si>
    <t>自動車関係</t>
  </si>
  <si>
    <t>食物関係</t>
  </si>
  <si>
    <t>造船関係</t>
  </si>
  <si>
    <t>保育関係</t>
  </si>
  <si>
    <t>電気関係</t>
  </si>
  <si>
    <t>その他</t>
  </si>
  <si>
    <t>電子関係</t>
  </si>
  <si>
    <t>情報技術関係</t>
  </si>
  <si>
    <t>情報に関する学科</t>
  </si>
  <si>
    <t>建築関係</t>
  </si>
  <si>
    <t>福祉に関する学科</t>
  </si>
  <si>
    <t>設備工業関係</t>
  </si>
  <si>
    <t>そ
の
他
の
学
科</t>
  </si>
  <si>
    <t>土木関係</t>
  </si>
  <si>
    <t>理数関係</t>
  </si>
  <si>
    <t>地質工学関係</t>
  </si>
  <si>
    <t>外国語関係</t>
  </si>
  <si>
    <t>科学工業関係</t>
  </si>
  <si>
    <t>音楽・美術関係</t>
  </si>
  <si>
    <t>科学工学関係</t>
  </si>
  <si>
    <t>体育関係</t>
  </si>
  <si>
    <t>色染科学関係</t>
  </si>
  <si>
    <t>福祉関係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</si>
  <si>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</si>
  <si>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</si>
  <si>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</si>
  <si>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</si>
  <si>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</si>
  <si>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</si>
  <si>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</si>
  <si>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</si>
  <si>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</si>
  <si>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</si>
  <si>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区分</t>
  </si>
  <si>
    <t>計</t>
  </si>
  <si>
    <t>男</t>
  </si>
  <si>
    <t>女</t>
  </si>
  <si>
    <t>坂井市</t>
  </si>
  <si>
    <t>公立</t>
  </si>
  <si>
    <t>私立</t>
  </si>
  <si>
    <t xml:space="preserve"> 農</t>
  </si>
  <si>
    <t xml:space="preserve"> 業</t>
  </si>
  <si>
    <t xml:space="preserve"> に</t>
  </si>
  <si>
    <t xml:space="preserve"> 関</t>
  </si>
  <si>
    <t xml:space="preserve"> す</t>
  </si>
  <si>
    <t xml:space="preserve"> る</t>
  </si>
  <si>
    <t xml:space="preserve"> 学</t>
  </si>
  <si>
    <t xml:space="preserve"> 科</t>
  </si>
  <si>
    <t>工
業
に
関
す
る
学
科</t>
  </si>
  <si>
    <t>公　　立</t>
  </si>
  <si>
    <t>私　　立</t>
  </si>
  <si>
    <t>入学志願者</t>
  </si>
  <si>
    <t>入学者</t>
  </si>
  <si>
    <t>農業に関する学科</t>
  </si>
  <si>
    <t>工 業 に 関 す る 学 科</t>
  </si>
  <si>
    <t>商業に関する学科</t>
  </si>
  <si>
    <t>水産に関する学科</t>
  </si>
  <si>
    <t>家庭に関する学科</t>
  </si>
  <si>
    <t>情報に関する学科</t>
  </si>
  <si>
    <t>その他の学科</t>
  </si>
  <si>
    <t>あわら市</t>
  </si>
  <si>
    <t>（兼務者）</t>
  </si>
  <si>
    <t>栄養教諭</t>
  </si>
  <si>
    <t>学  校
図書館
事務員</t>
  </si>
  <si>
    <t>技  術
職　員</t>
  </si>
  <si>
    <t>主　　事
主事補等</t>
  </si>
  <si>
    <t>実  習
助　手</t>
  </si>
  <si>
    <t>養護職員
(看護師等)</t>
  </si>
  <si>
    <t>警備員
その他</t>
  </si>
  <si>
    <t>区　分</t>
  </si>
  <si>
    <t>養護教諭・養護助教諭・栄養教諭</t>
  </si>
  <si>
    <t>育
児
休
業</t>
  </si>
  <si>
    <t xml:space="preserve"> 教職員組合
専従者
（公立）</t>
  </si>
  <si>
    <t>職務上の
負傷疾病</t>
  </si>
  <si>
    <t>教務主任</t>
  </si>
  <si>
    <t>学年主任</t>
  </si>
  <si>
    <t>保健主事</t>
  </si>
  <si>
    <t>生徒指導
主事</t>
  </si>
  <si>
    <t>進路指導
主事</t>
  </si>
  <si>
    <t>学科主任</t>
  </si>
  <si>
    <t>農場長</t>
  </si>
  <si>
    <t>司書教諭</t>
  </si>
  <si>
    <t>舎　監</t>
  </si>
  <si>
    <t>主事</t>
  </si>
  <si>
    <t xml:space="preserve">第 55 表  本務教職員のうち産休代替教職員等                                        </t>
  </si>
  <si>
    <t>副校長・教頭・主幹教諭・指導教諭・教諭・助教諭・講師</t>
  </si>
  <si>
    <t>養護教諭・
養護助教諭
・栄養教諭</t>
  </si>
  <si>
    <t xml:space="preserve">   －</t>
  </si>
  <si>
    <t>第 57 表  定時制課程を兼任</t>
  </si>
  <si>
    <t>定時制課程を
兼任している
教員数</t>
  </si>
  <si>
    <t>指導主事</t>
  </si>
  <si>
    <t>教 育 委 員 会
事務局等勤務者
そ　の　他</t>
  </si>
  <si>
    <t>留　学　者
日本人学校
派　遣　者</t>
  </si>
  <si>
    <t>第 60 表  帰国生徒数（前年度間）</t>
  </si>
  <si>
    <t>外国人
生徒数</t>
  </si>
  <si>
    <r>
      <t xml:space="preserve">第 </t>
    </r>
    <r>
      <rPr>
        <sz val="10.5"/>
        <rFont val="ＭＳ ゴシック"/>
        <family val="3"/>
      </rPr>
      <t>61</t>
    </r>
    <r>
      <rPr>
        <sz val="10.5"/>
        <rFont val="ＭＳ ゴシック"/>
        <family val="3"/>
      </rPr>
      <t xml:space="preserve"> 表  学校数および学科数（本科）</t>
    </r>
  </si>
  <si>
    <t>協力校数</t>
  </si>
  <si>
    <t>学　　科　　数</t>
  </si>
  <si>
    <t>独立校</t>
  </si>
  <si>
    <r>
      <t xml:space="preserve">第 </t>
    </r>
    <r>
      <rPr>
        <sz val="10.5"/>
        <rFont val="ＭＳ ゴシック"/>
        <family val="3"/>
      </rPr>
      <t>62</t>
    </r>
    <r>
      <rPr>
        <sz val="10.5"/>
        <rFont val="ＭＳ ゴシック"/>
        <family val="3"/>
      </rPr>
      <t xml:space="preserve"> 表  生徒数</t>
    </r>
  </si>
  <si>
    <r>
      <t xml:space="preserve">第 </t>
    </r>
    <r>
      <rPr>
        <sz val="10.5"/>
        <rFont val="ＭＳ ゴシック"/>
        <family val="3"/>
      </rPr>
      <t>63</t>
    </r>
    <r>
      <rPr>
        <sz val="10.5"/>
        <rFont val="ＭＳ ゴシック"/>
        <family val="3"/>
      </rPr>
      <t xml:space="preserve"> 表  実施科目数・履修者数および単位修得者数</t>
    </r>
  </si>
  <si>
    <r>
      <t xml:space="preserve">第 </t>
    </r>
    <r>
      <rPr>
        <sz val="10.5"/>
        <rFont val="ＭＳ ゴシック"/>
        <family val="3"/>
      </rPr>
      <t>64</t>
    </r>
    <r>
      <rPr>
        <sz val="10.5"/>
        <rFont val="ＭＳ ゴシック"/>
        <family val="3"/>
      </rPr>
      <t xml:space="preserve"> 表  年齢別生徒数</t>
    </r>
  </si>
  <si>
    <r>
      <t xml:space="preserve">第 </t>
    </r>
    <r>
      <rPr>
        <sz val="10.5"/>
        <rFont val="ＭＳ ゴシック"/>
        <family val="3"/>
      </rPr>
      <t>65</t>
    </r>
    <r>
      <rPr>
        <sz val="10.5"/>
        <rFont val="ＭＳ ゴシック"/>
        <family val="3"/>
      </rPr>
      <t xml:space="preserve"> 表  修業年限別入学状況および生徒数</t>
    </r>
  </si>
  <si>
    <r>
      <t xml:space="preserve">第 </t>
    </r>
    <r>
      <rPr>
        <sz val="10.5"/>
        <rFont val="ＭＳ ゴシック"/>
        <family val="3"/>
      </rPr>
      <t>66</t>
    </r>
    <r>
      <rPr>
        <sz val="10.5"/>
        <rFont val="ＭＳ ゴシック"/>
        <family val="3"/>
      </rPr>
      <t xml:space="preserve"> 表  入学者数・退学者数および単位修得者数</t>
    </r>
  </si>
  <si>
    <t>講　　師</t>
  </si>
  <si>
    <r>
      <t xml:space="preserve">第 </t>
    </r>
    <r>
      <rPr>
        <sz val="10.5"/>
        <rFont val="ＭＳ ゴシック"/>
        <family val="3"/>
      </rPr>
      <t>68</t>
    </r>
    <r>
      <rPr>
        <sz val="10.5"/>
        <rFont val="ＭＳ ゴシック"/>
        <family val="3"/>
      </rPr>
      <t xml:space="preserve"> 表  本務教員のうち教務主任等の数</t>
    </r>
  </si>
  <si>
    <t>生徒指導主事</t>
  </si>
  <si>
    <t>進路指導主事</t>
  </si>
  <si>
    <t>実習助手</t>
  </si>
  <si>
    <t>計</t>
  </si>
  <si>
    <t>計</t>
  </si>
  <si>
    <t>平成22年度</t>
  </si>
  <si>
    <t>区 分</t>
  </si>
  <si>
    <t>計</t>
  </si>
  <si>
    <t>本　　　　校</t>
  </si>
  <si>
    <t>分　　　　校</t>
  </si>
  <si>
    <t>入　学　定　員</t>
  </si>
  <si>
    <t>全
日
制</t>
  </si>
  <si>
    <t>定
時
制</t>
  </si>
  <si>
    <t>併
置</t>
  </si>
  <si>
    <t>公 立</t>
  </si>
  <si>
    <t>私 立</t>
  </si>
  <si>
    <t>区　　分</t>
  </si>
  <si>
    <t>公　　　　　　　　　　　　　立</t>
  </si>
  <si>
    <t>私　　　立</t>
  </si>
  <si>
    <t>本　　　　　　校</t>
  </si>
  <si>
    <t>分　　　　　　校</t>
  </si>
  <si>
    <t>（本 校）</t>
  </si>
  <si>
    <t>全日制</t>
  </si>
  <si>
    <t>定時制</t>
  </si>
  <si>
    <t>併　置</t>
  </si>
  <si>
    <t>併　置</t>
  </si>
  <si>
    <t>単
独
校</t>
  </si>
  <si>
    <t>普　　通</t>
  </si>
  <si>
    <t>農　　業</t>
  </si>
  <si>
    <t>工　　業</t>
  </si>
  <si>
    <t>商　　業</t>
  </si>
  <si>
    <t>水　　産</t>
  </si>
  <si>
    <t>総合学科</t>
  </si>
  <si>
    <t>総
合
校</t>
  </si>
  <si>
    <t>普通と職業１</t>
  </si>
  <si>
    <t>普通と職業２以上</t>
  </si>
  <si>
    <t>職業のみ2以上</t>
  </si>
  <si>
    <t>普通と総合</t>
  </si>
  <si>
    <t>区　分</t>
  </si>
  <si>
    <t>本　　　校</t>
  </si>
  <si>
    <t>分
校</t>
  </si>
  <si>
    <t>区　　　分</t>
  </si>
  <si>
    <t>公　　　立</t>
  </si>
  <si>
    <t>私立</t>
  </si>
  <si>
    <t>独立</t>
  </si>
  <si>
    <t>併置</t>
  </si>
  <si>
    <t>本校</t>
  </si>
  <si>
    <t>分校</t>
  </si>
  <si>
    <t>昼</t>
  </si>
  <si>
    <t>男女共にいる学校</t>
  </si>
  <si>
    <t>夜</t>
  </si>
  <si>
    <t>男 の み の 学 校</t>
  </si>
  <si>
    <t>昼夜併置</t>
  </si>
  <si>
    <t>女 の み の 学 校</t>
  </si>
  <si>
    <t>家　　庭</t>
  </si>
  <si>
    <t>看　　護</t>
  </si>
  <si>
    <t>情　　報</t>
  </si>
  <si>
    <t>福　　祉</t>
  </si>
  <si>
    <t>そ の 他</t>
  </si>
  <si>
    <t xml:space="preserve">  第 46 表  小学科数（本科）</t>
  </si>
  <si>
    <t>区     分</t>
  </si>
  <si>
    <t>公立</t>
  </si>
  <si>
    <t>私立</t>
  </si>
  <si>
    <t>全日制</t>
  </si>
  <si>
    <t>定時制</t>
  </si>
  <si>
    <t>計</t>
  </si>
  <si>
    <t>普　通　科</t>
  </si>
  <si>
    <t xml:space="preserve"> 計</t>
  </si>
  <si>
    <t>農</t>
  </si>
  <si>
    <t>-</t>
  </si>
  <si>
    <t>業</t>
  </si>
  <si>
    <t>に</t>
  </si>
  <si>
    <t>その他</t>
  </si>
  <si>
    <t>関</t>
  </si>
  <si>
    <t>計</t>
  </si>
  <si>
    <t>す</t>
  </si>
  <si>
    <t>-</t>
  </si>
  <si>
    <t>る</t>
  </si>
  <si>
    <t>学</t>
  </si>
  <si>
    <t>科</t>
  </si>
  <si>
    <t>その他</t>
  </si>
  <si>
    <t>計</t>
  </si>
  <si>
    <t>看護に関する学科</t>
  </si>
  <si>
    <t>総合学科</t>
  </si>
  <si>
    <t>その他</t>
  </si>
  <si>
    <r>
      <t xml:space="preserve">第 </t>
    </r>
    <r>
      <rPr>
        <sz val="10.5"/>
        <rFont val="ＭＳ ゴシック"/>
        <family val="3"/>
      </rPr>
      <t>47</t>
    </r>
    <r>
      <rPr>
        <sz val="10.5"/>
        <rFont val="ＭＳ ゴシック"/>
        <family val="3"/>
      </rPr>
      <t xml:space="preserve"> 表  学年別生徒数</t>
    </r>
  </si>
  <si>
    <t>計</t>
  </si>
  <si>
    <t>本                科</t>
  </si>
  <si>
    <t>１   学   年</t>
  </si>
  <si>
    <t>池田町</t>
  </si>
  <si>
    <t>（つづき）</t>
  </si>
  <si>
    <t>本                      科</t>
  </si>
  <si>
    <t>専  攻  科</t>
  </si>
  <si>
    <t>区     分</t>
  </si>
  <si>
    <t>２   学   年</t>
  </si>
  <si>
    <t>３   学   年</t>
  </si>
  <si>
    <t>４   学   年</t>
  </si>
  <si>
    <t xml:space="preserve">  第 48 表  小学科別生徒数（本科）</t>
  </si>
  <si>
    <t>区       分</t>
  </si>
  <si>
    <t>計</t>
  </si>
  <si>
    <t>普通科</t>
  </si>
  <si>
    <t>区        分</t>
  </si>
  <si>
    <t>第 49 表  小学科別入学状況（本科）</t>
  </si>
  <si>
    <t>区       分</t>
  </si>
  <si>
    <t>計</t>
  </si>
  <si>
    <t xml:space="preserve"> 第 50 表  学科別・学年別生徒数 （本科）</t>
  </si>
  <si>
    <t>区分</t>
  </si>
  <si>
    <t>１学年</t>
  </si>
  <si>
    <t>２学年</t>
  </si>
  <si>
    <t>３学年</t>
  </si>
  <si>
    <t>男</t>
  </si>
  <si>
    <t>女</t>
  </si>
  <si>
    <r>
      <t>(公立の内訳)</t>
    </r>
    <r>
      <rPr>
        <sz val="10.5"/>
        <rFont val="ＭＳ 明朝"/>
        <family val="1"/>
      </rPr>
      <t xml:space="preserve">
計</t>
    </r>
  </si>
  <si>
    <t>全　日　制</t>
  </si>
  <si>
    <t>普　通</t>
  </si>
  <si>
    <t>農　業</t>
  </si>
  <si>
    <t>工　業</t>
  </si>
  <si>
    <t>商　業</t>
  </si>
  <si>
    <t>水　産</t>
  </si>
  <si>
    <t>家　庭</t>
  </si>
  <si>
    <t>その他</t>
  </si>
  <si>
    <r>
      <t>(私立の内訳)</t>
    </r>
    <r>
      <rPr>
        <sz val="9"/>
        <rFont val="ＭＳ 明朝"/>
        <family val="1"/>
      </rPr>
      <t xml:space="preserve">
</t>
    </r>
    <r>
      <rPr>
        <sz val="10.5"/>
        <rFont val="ＭＳ 明朝"/>
        <family val="1"/>
      </rPr>
      <t>計</t>
    </r>
  </si>
  <si>
    <t>看　護</t>
  </si>
  <si>
    <t>福祉</t>
  </si>
  <si>
    <t>４学年</t>
  </si>
  <si>
    <t>第 51 表  職名別教員数（本務者）</t>
  </si>
  <si>
    <t>校     長</t>
  </si>
  <si>
    <t>副　校　長</t>
  </si>
  <si>
    <t xml:space="preserve"> 教     頭</t>
  </si>
  <si>
    <t>主 幹 教 諭</t>
  </si>
  <si>
    <t>指 導 教 諭</t>
  </si>
  <si>
    <t>池田町</t>
  </si>
  <si>
    <t xml:space="preserve"> 教     諭</t>
  </si>
  <si>
    <t>助教諭</t>
  </si>
  <si>
    <t>養護教諭</t>
  </si>
  <si>
    <t xml:space="preserve"> 養護助教諭</t>
  </si>
  <si>
    <t>講     師</t>
  </si>
  <si>
    <t>（つづき）</t>
  </si>
  <si>
    <t xml:space="preserve"> 教     諭</t>
  </si>
  <si>
    <t>助教諭</t>
  </si>
  <si>
    <t>養護教諭</t>
  </si>
  <si>
    <t xml:space="preserve"> 養護助教諭</t>
  </si>
  <si>
    <t>表 52 表  職員数（本務者）</t>
  </si>
  <si>
    <t>事務職員</t>
  </si>
  <si>
    <t>その他</t>
  </si>
  <si>
    <t>用務員</t>
  </si>
  <si>
    <t>第 53 表  本務教員のうち理由別休職等教員数</t>
  </si>
  <si>
    <t xml:space="preserve">         校長・教頭・教諭・助教諭・講師</t>
  </si>
  <si>
    <t>休　　　　　職</t>
  </si>
  <si>
    <t>休　　　　　職</t>
  </si>
  <si>
    <t>結  核</t>
  </si>
  <si>
    <t>その他</t>
  </si>
  <si>
    <t>公  立</t>
  </si>
  <si>
    <t>私  立</t>
  </si>
  <si>
    <t>計</t>
  </si>
  <si>
    <t>第 54 表  本務教員のうち教務主任等の数</t>
  </si>
  <si>
    <t>公  立</t>
  </si>
  <si>
    <t>私  立</t>
  </si>
  <si>
    <t>第 56 表  本務教職員のうち育児休業代替教職員等</t>
  </si>
  <si>
    <t>区分</t>
  </si>
  <si>
    <t>事務職員</t>
  </si>
  <si>
    <t>実習助手</t>
  </si>
  <si>
    <t>区分</t>
  </si>
  <si>
    <t>公立</t>
  </si>
  <si>
    <t>私立</t>
  </si>
  <si>
    <t xml:space="preserve">          している教員数</t>
  </si>
  <si>
    <t>第 58 表  本務教員のうち指導主事等の数（公立）</t>
  </si>
  <si>
    <t>区　分</t>
  </si>
  <si>
    <t>区   分</t>
  </si>
  <si>
    <t>公　立</t>
  </si>
  <si>
    <t>公   立</t>
  </si>
  <si>
    <t>私  立</t>
  </si>
  <si>
    <t xml:space="preserve">第 59 表  外国人生徒数  　　           </t>
  </si>
  <si>
    <t>区　　分</t>
  </si>
  <si>
    <t>区  分</t>
  </si>
  <si>
    <t>公立</t>
  </si>
  <si>
    <t>私立</t>
  </si>
  <si>
    <t>１学年</t>
  </si>
  <si>
    <t>２学年</t>
  </si>
  <si>
    <t>３学年</t>
  </si>
  <si>
    <t>４学年</t>
  </si>
  <si>
    <t>公  立</t>
  </si>
  <si>
    <t>私  立</t>
  </si>
  <si>
    <t>計</t>
  </si>
  <si>
    <r>
      <t>　</t>
    </r>
    <r>
      <rPr>
        <u val="single"/>
        <sz val="22"/>
        <rFont val="ＭＳ ゴシック"/>
        <family val="3"/>
      </rPr>
      <t>高　等　学　校（通信制）</t>
    </r>
  </si>
  <si>
    <t>区分</t>
  </si>
  <si>
    <t>学校数</t>
  </si>
  <si>
    <t>併置校</t>
  </si>
  <si>
    <t>計</t>
  </si>
  <si>
    <t>普通</t>
  </si>
  <si>
    <t>家庭</t>
  </si>
  <si>
    <t>看護</t>
  </si>
  <si>
    <t>公立</t>
  </si>
  <si>
    <t>-</t>
  </si>
  <si>
    <t>当校の通信制課程の生徒</t>
  </si>
  <si>
    <t>他校の定時制課程からの併修者</t>
  </si>
  <si>
    <t>男</t>
  </si>
  <si>
    <t>女</t>
  </si>
  <si>
    <t>定時制課程との併修者</t>
  </si>
  <si>
    <t>実施
科目数</t>
  </si>
  <si>
    <t>履修者数
(実数）</t>
  </si>
  <si>
    <t>単位修得者数
（前年度間延数）</t>
  </si>
  <si>
    <r>
      <t>併置
(</t>
    </r>
    <r>
      <rPr>
        <sz val="8"/>
        <rFont val="ＭＳ 明朝"/>
        <family val="1"/>
      </rPr>
      <t>定時制)</t>
    </r>
  </si>
  <si>
    <t>15歳</t>
  </si>
  <si>
    <t>16歳</t>
  </si>
  <si>
    <t>17歳</t>
  </si>
  <si>
    <t>18歳</t>
  </si>
  <si>
    <t>19歳</t>
  </si>
  <si>
    <t>20～24歳</t>
  </si>
  <si>
    <t>25～29歳</t>
  </si>
  <si>
    <t>30～39歳</t>
  </si>
  <si>
    <t>40～49歳</t>
  </si>
  <si>
    <t>50～59歳</t>
  </si>
  <si>
    <t>60歳以上</t>
  </si>
  <si>
    <t>修業年限３年（単位制課程）</t>
  </si>
  <si>
    <t>修業年限４年</t>
  </si>
  <si>
    <t>前年度間入学者</t>
  </si>
  <si>
    <t>生　徒　数</t>
  </si>
  <si>
    <t>入　　　学　　　者</t>
  </si>
  <si>
    <t>退学者数</t>
  </si>
  <si>
    <t>単位修得者数
（実数）</t>
  </si>
  <si>
    <t>当該年度</t>
  </si>
  <si>
    <t>前年度間</t>
  </si>
  <si>
    <t>(前年度間)</t>
  </si>
  <si>
    <t>(前年度間)</t>
  </si>
  <si>
    <r>
      <t xml:space="preserve">第 </t>
    </r>
    <r>
      <rPr>
        <sz val="10.5"/>
        <rFont val="ＭＳ ゴシック"/>
        <family val="3"/>
      </rPr>
      <t>67</t>
    </r>
    <r>
      <rPr>
        <sz val="10.5"/>
        <rFont val="ＭＳ ゴシック"/>
        <family val="3"/>
      </rPr>
      <t xml:space="preserve"> 表  職名別教員数（本務者）</t>
    </r>
  </si>
  <si>
    <t>教  頭</t>
  </si>
  <si>
    <t>教   諭</t>
  </si>
  <si>
    <t>公  立</t>
  </si>
  <si>
    <r>
      <t xml:space="preserve">表 </t>
    </r>
    <r>
      <rPr>
        <sz val="10.5"/>
        <rFont val="ＭＳ ゴシック"/>
        <family val="3"/>
      </rPr>
      <t>69</t>
    </r>
    <r>
      <rPr>
        <sz val="10.5"/>
        <rFont val="ＭＳ ゴシック"/>
        <family val="3"/>
      </rPr>
      <t xml:space="preserve"> 表  職員数（本務者）</t>
    </r>
  </si>
  <si>
    <t>用務員</t>
  </si>
  <si>
    <t xml:space="preserve"> 第 45 表  学科数（本科）</t>
  </si>
  <si>
    <t xml:space="preserve"> 第 44 表  男女別学校数</t>
  </si>
  <si>
    <t xml:space="preserve"> 第 43 表  昼夜別学校数（定時制）</t>
  </si>
  <si>
    <t xml:space="preserve"> 第 42 表  単独・総合別学校数</t>
  </si>
  <si>
    <t>平成23年度</t>
  </si>
  <si>
    <t>計</t>
  </si>
  <si>
    <t>-</t>
  </si>
  <si>
    <t>その他</t>
  </si>
  <si>
    <t>看護に関する学科</t>
  </si>
  <si>
    <t>総合学科</t>
  </si>
  <si>
    <t>（つづき）</t>
  </si>
  <si>
    <t>区       分</t>
  </si>
  <si>
    <t>計</t>
  </si>
  <si>
    <t>看護に関する学科</t>
  </si>
  <si>
    <t>-</t>
  </si>
  <si>
    <t>総合学科</t>
  </si>
  <si>
    <t>平成23年度</t>
  </si>
  <si>
    <t xml:space="preserve"> 第 41 表　 設置者別学校数・入学定員（本科）</t>
  </si>
  <si>
    <t>特　別　支　援　学　校</t>
  </si>
  <si>
    <r>
      <t xml:space="preserve">第 </t>
    </r>
    <r>
      <rPr>
        <sz val="10.5"/>
        <rFont val="ＭＳ ゴシック"/>
        <family val="3"/>
      </rPr>
      <t>70</t>
    </r>
    <r>
      <rPr>
        <sz val="10.5"/>
        <rFont val="ＭＳ ゴシック"/>
        <family val="3"/>
      </rPr>
      <t xml:space="preserve"> 表   設置者別学校数</t>
    </r>
  </si>
  <si>
    <t xml:space="preserve"> 本校</t>
  </si>
  <si>
    <t xml:space="preserve"> 分校</t>
  </si>
  <si>
    <t>幼稚部</t>
  </si>
  <si>
    <t>小学部</t>
  </si>
  <si>
    <t>中学部</t>
  </si>
  <si>
    <t>高等部</t>
  </si>
  <si>
    <t>国  立</t>
  </si>
  <si>
    <r>
      <t xml:space="preserve">第 </t>
    </r>
    <r>
      <rPr>
        <sz val="10.5"/>
        <rFont val="ＭＳ ゴシック"/>
        <family val="3"/>
      </rPr>
      <t>72</t>
    </r>
    <r>
      <rPr>
        <sz val="10.5"/>
        <rFont val="ＭＳ ゴシック"/>
        <family val="3"/>
      </rPr>
      <t xml:space="preserve"> 表   学級数別学校数</t>
    </r>
  </si>
  <si>
    <t>（１）小学部</t>
  </si>
  <si>
    <t>0
学級</t>
  </si>
  <si>
    <t>15
以上</t>
  </si>
  <si>
    <t>公　立</t>
  </si>
  <si>
    <t>（２）中学部</t>
  </si>
  <si>
    <t>11
以上</t>
  </si>
  <si>
    <t>国　立</t>
  </si>
  <si>
    <t xml:space="preserve">（２）中学部 </t>
  </si>
  <si>
    <t>0人</t>
  </si>
  <si>
    <t>1～
 10人</t>
  </si>
  <si>
    <t>11～
 20人</t>
  </si>
  <si>
    <t>21～
 30人</t>
  </si>
  <si>
    <t>31～
 40人</t>
  </si>
  <si>
    <t>41～
 50人</t>
  </si>
  <si>
    <t>51人
以上</t>
  </si>
  <si>
    <r>
      <t xml:space="preserve">第 </t>
    </r>
    <r>
      <rPr>
        <sz val="10.5"/>
        <rFont val="ＭＳ ゴシック"/>
        <family val="3"/>
      </rPr>
      <t>74</t>
    </r>
    <r>
      <rPr>
        <sz val="10.5"/>
        <rFont val="ＭＳ ゴシック"/>
        <family val="3"/>
      </rPr>
      <t xml:space="preserve"> 表   障害種別学校数</t>
    </r>
  </si>
  <si>
    <t>国立</t>
  </si>
  <si>
    <t>本校</t>
  </si>
  <si>
    <t>分校</t>
  </si>
  <si>
    <t>視覚障害のみ</t>
  </si>
  <si>
    <t>聴覚障害のみ</t>
  </si>
  <si>
    <t>知的障害のみ</t>
  </si>
  <si>
    <t>肢体不自由のみ</t>
  </si>
  <si>
    <t>病弱・身体虚弱のみ</t>
  </si>
  <si>
    <t>肢体不自由と病弱・身体虚弱</t>
  </si>
  <si>
    <t>知的障害と肢体不自由と病弱・身体虚弱</t>
  </si>
  <si>
    <r>
      <t xml:space="preserve">第 </t>
    </r>
    <r>
      <rPr>
        <sz val="10.5"/>
        <rFont val="ＭＳ ゴシック"/>
        <family val="3"/>
      </rPr>
      <t>71</t>
    </r>
    <r>
      <rPr>
        <sz val="10.5"/>
        <rFont val="ＭＳ ゴシック"/>
        <family val="3"/>
      </rPr>
      <t xml:space="preserve"> 表   幼・小・中・高等部別学校数</t>
    </r>
  </si>
  <si>
    <r>
      <t xml:space="preserve">第 </t>
    </r>
    <r>
      <rPr>
        <sz val="10.5"/>
        <rFont val="ＭＳ ゴシック"/>
        <family val="3"/>
      </rPr>
      <t>73</t>
    </r>
    <r>
      <rPr>
        <sz val="10.5"/>
        <rFont val="ＭＳ ゴシック"/>
        <family val="3"/>
      </rPr>
      <t xml:space="preserve"> 表   児童・生徒数別学校数</t>
    </r>
  </si>
  <si>
    <t xml:space="preserve">（１）小学部 </t>
  </si>
  <si>
    <t>福井市</t>
  </si>
  <si>
    <r>
      <t xml:space="preserve"> 第 ４０ 表　</t>
    </r>
    <r>
      <rPr>
        <sz val="10.5"/>
        <rFont val="ＭＳ ゴシック"/>
        <family val="3"/>
      </rPr>
      <t>高等学校総括表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</si>
</sst>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(&quot;#,###&quot;)&quot;"/>
    <numFmt numFmtId="179" formatCode="&quot;(&quot;#,##0&quot;)&quot;"/>
    <numFmt numFmtId="180" formatCode="0_);[Red]\(0\)"/>
    <numFmt numFmtId="181" formatCode="#,##0_ "/>
    <numFmt numFmtId="182" formatCode="#,##0_);[Red]\(#,##0\)"/>
    <numFmt numFmtId="183" formatCode="#,##0_);\(#,##0\)"/>
    <numFmt numFmtId="184" formatCode="\(#,##0\);\-#,##0"/>
    <numFmt numFmtId="185" formatCode="\(#,##0\);\-\(#,##0\)"/>
    <numFmt numFmtId="186" formatCode="&quot;(&quot;#,###\-&quot;)&quot;"/>
    <numFmt numFmtId="187" formatCode="#,##0;0;&quot;-&quot;"/>
    <numFmt numFmtId="188" formatCode="&quot;(#,##0)&quot;;0;&quot;(-)&quot;"/>
    <numFmt numFmtId="189" formatCode="&quot;(&quot;#,##0&quot;)&quot;;0;&quot;(-)&quot;"/>
  </numFmts>
  <fonts count="55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u val="single"/>
      <sz val="22"/>
      <name val="ＭＳ 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u val="single"/>
      <sz val="22"/>
      <name val="ＭＳ ゴシック"/>
      <family val="3"/>
    </font>
    <font>
      <sz val="22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1158">
    <xf numFmtId="0" fontId="0" fillId="0" borderId="0" xfId="0" applyAlignment="1">
      <alignment/>
    </xf>
    <xf numFmtId="179" fontId="5" fillId="0" borderId="10" xfId="0" applyNumberFormat="1" applyFont="1" applyBorder="1" applyAlignment="1">
      <alignment horizontal="right" vertical="top"/>
    </xf>
    <xf numFmtId="179" fontId="5" fillId="0" borderId="11" xfId="0" applyNumberFormat="1" applyFont="1" applyBorder="1" applyAlignment="1">
      <alignment horizontal="right" vertical="top"/>
    </xf>
    <xf numFmtId="179" fontId="5" fillId="0" borderId="12" xfId="0" applyNumberFormat="1" applyFont="1" applyBorder="1" applyAlignment="1">
      <alignment horizontal="right" vertical="top"/>
    </xf>
    <xf numFmtId="179" fontId="5" fillId="0" borderId="13" xfId="0" applyNumberFormat="1" applyFont="1" applyBorder="1" applyAlignment="1">
      <alignment horizontal="right" vertical="top"/>
    </xf>
    <xf numFmtId="179" fontId="5" fillId="0" borderId="14" xfId="0" applyNumberFormat="1" applyFont="1" applyBorder="1" applyAlignment="1">
      <alignment horizontal="right" vertical="top"/>
    </xf>
    <xf numFmtId="179" fontId="5" fillId="0" borderId="15" xfId="0" applyNumberFormat="1" applyFont="1" applyBorder="1" applyAlignment="1">
      <alignment horizontal="right" vertical="top"/>
    </xf>
    <xf numFmtId="179" fontId="5" fillId="0" borderId="10" xfId="48" applyNumberFormat="1" applyFont="1" applyBorder="1" applyAlignment="1">
      <alignment horizontal="right" vertical="top"/>
    </xf>
    <xf numFmtId="41" fontId="5" fillId="0" borderId="0" xfId="0" applyNumberFormat="1" applyFont="1" applyAlignment="1">
      <alignment horizontal="distributed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1" fillId="0" borderId="20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41" fontId="1" fillId="0" borderId="23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28" xfId="48" applyNumberFormat="1" applyFont="1" applyBorder="1" applyAlignment="1">
      <alignment horizontal="right" vertical="center"/>
    </xf>
    <xf numFmtId="41" fontId="5" fillId="0" borderId="31" xfId="48" applyNumberFormat="1" applyFont="1" applyBorder="1" applyAlignment="1">
      <alignment horizontal="right" vertical="center"/>
    </xf>
    <xf numFmtId="41" fontId="5" fillId="0" borderId="32" xfId="48" applyNumberFormat="1" applyFont="1" applyBorder="1" applyAlignment="1">
      <alignment horizontal="right" vertical="center"/>
    </xf>
    <xf numFmtId="41" fontId="5" fillId="0" borderId="17" xfId="48" applyNumberFormat="1" applyFont="1" applyBorder="1" applyAlignment="1">
      <alignment horizontal="right" vertical="center"/>
    </xf>
    <xf numFmtId="41" fontId="5" fillId="0" borderId="19" xfId="48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33" xfId="0" applyNumberFormat="1" applyFont="1" applyBorder="1" applyAlignment="1">
      <alignment horizontal="right" vertical="center"/>
    </xf>
    <xf numFmtId="41" fontId="5" fillId="0" borderId="34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horizontal="right"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quotePrefix="1">
      <alignment horizontal="right" vertical="center"/>
    </xf>
    <xf numFmtId="41" fontId="5" fillId="0" borderId="18" xfId="48" applyNumberFormat="1" applyFont="1" applyBorder="1" applyAlignment="1">
      <alignment horizontal="right" vertical="center"/>
    </xf>
    <xf numFmtId="41" fontId="5" fillId="0" borderId="38" xfId="0" applyNumberFormat="1" applyFont="1" applyBorder="1" applyAlignment="1">
      <alignment horizontal="right" vertical="center"/>
    </xf>
    <xf numFmtId="41" fontId="5" fillId="0" borderId="39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distributed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40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87" fontId="5" fillId="0" borderId="16" xfId="0" applyNumberFormat="1" applyFont="1" applyFill="1" applyBorder="1" applyAlignment="1">
      <alignment horizontal="right" vertical="center"/>
    </xf>
    <xf numFmtId="187" fontId="5" fillId="0" borderId="17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18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distributed" vertical="center"/>
    </xf>
    <xf numFmtId="187" fontId="1" fillId="0" borderId="21" xfId="0" applyNumberFormat="1" applyFont="1" applyFill="1" applyBorder="1" applyAlignment="1">
      <alignment horizontal="right" vertical="center"/>
    </xf>
    <xf numFmtId="187" fontId="1" fillId="0" borderId="22" xfId="0" applyNumberFormat="1" applyFont="1" applyFill="1" applyBorder="1" applyAlignment="1">
      <alignment horizontal="right" vertical="center"/>
    </xf>
    <xf numFmtId="187" fontId="5" fillId="0" borderId="25" xfId="0" applyNumberFormat="1" applyFont="1" applyFill="1" applyBorder="1" applyAlignment="1">
      <alignment horizontal="right" vertical="center"/>
    </xf>
    <xf numFmtId="187" fontId="5" fillId="0" borderId="26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distributed" vertical="center"/>
    </xf>
    <xf numFmtId="187" fontId="5" fillId="0" borderId="27" xfId="0" applyNumberFormat="1" applyFont="1" applyFill="1" applyBorder="1" applyAlignment="1">
      <alignment horizontal="right" vertical="center"/>
    </xf>
    <xf numFmtId="187" fontId="5" fillId="0" borderId="28" xfId="0" applyNumberFormat="1" applyFont="1" applyFill="1" applyBorder="1" applyAlignment="1">
      <alignment horizontal="right" vertical="center"/>
    </xf>
    <xf numFmtId="187" fontId="5" fillId="0" borderId="29" xfId="0" applyNumberFormat="1" applyFont="1" applyFill="1" applyBorder="1" applyAlignment="1">
      <alignment horizontal="right" vertical="center"/>
    </xf>
    <xf numFmtId="187" fontId="5" fillId="0" borderId="30" xfId="0" applyNumberFormat="1" applyFont="1" applyFill="1" applyBorder="1" applyAlignment="1">
      <alignment horizontal="right" vertical="center"/>
    </xf>
    <xf numFmtId="187" fontId="5" fillId="0" borderId="28" xfId="48" applyNumberFormat="1" applyFont="1" applyFill="1" applyBorder="1" applyAlignment="1">
      <alignment horizontal="right" vertical="center"/>
    </xf>
    <xf numFmtId="187" fontId="5" fillId="0" borderId="31" xfId="48" applyNumberFormat="1" applyFont="1" applyFill="1" applyBorder="1" applyAlignment="1">
      <alignment horizontal="right" vertical="center"/>
    </xf>
    <xf numFmtId="187" fontId="5" fillId="0" borderId="32" xfId="48" applyNumberFormat="1" applyFont="1" applyFill="1" applyBorder="1" applyAlignment="1">
      <alignment horizontal="right" vertical="center"/>
    </xf>
    <xf numFmtId="187" fontId="5" fillId="0" borderId="17" xfId="48" applyNumberFormat="1" applyFont="1" applyFill="1" applyBorder="1" applyAlignment="1">
      <alignment horizontal="right" vertical="center"/>
    </xf>
    <xf numFmtId="187" fontId="5" fillId="0" borderId="45" xfId="48" applyNumberFormat="1" applyFont="1" applyFill="1" applyBorder="1" applyAlignment="1">
      <alignment horizontal="right" vertical="center"/>
    </xf>
    <xf numFmtId="187" fontId="5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 horizontal="right" vertical="top"/>
    </xf>
    <xf numFmtId="189" fontId="5" fillId="0" borderId="14" xfId="0" applyNumberFormat="1" applyFont="1" applyFill="1" applyBorder="1" applyAlignment="1">
      <alignment horizontal="right" vertical="top"/>
    </xf>
    <xf numFmtId="189" fontId="5" fillId="0" borderId="15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35" xfId="0" applyFont="1" applyFill="1" applyBorder="1" applyAlignment="1">
      <alignment horizontal="distributed" vertical="center"/>
    </xf>
    <xf numFmtId="187" fontId="5" fillId="0" borderId="34" xfId="0" applyNumberFormat="1" applyFont="1" applyFill="1" applyBorder="1" applyAlignment="1">
      <alignment horizontal="right" vertical="center"/>
    </xf>
    <xf numFmtId="187" fontId="5" fillId="0" borderId="3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87" fontId="5" fillId="0" borderId="46" xfId="48" applyNumberFormat="1" applyFont="1" applyFill="1" applyBorder="1" applyAlignment="1">
      <alignment horizontal="right" vertical="center"/>
    </xf>
    <xf numFmtId="187" fontId="5" fillId="0" borderId="47" xfId="48" applyNumberFormat="1" applyFont="1" applyFill="1" applyBorder="1" applyAlignment="1">
      <alignment horizontal="right" vertical="center"/>
    </xf>
    <xf numFmtId="187" fontId="5" fillId="0" borderId="48" xfId="48" applyNumberFormat="1" applyFont="1" applyFill="1" applyBorder="1" applyAlignment="1">
      <alignment horizontal="right" vertical="center"/>
    </xf>
    <xf numFmtId="187" fontId="5" fillId="0" borderId="40" xfId="48" applyNumberFormat="1" applyFont="1" applyFill="1" applyBorder="1" applyAlignment="1">
      <alignment horizontal="right" vertical="center"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187" fontId="5" fillId="0" borderId="45" xfId="0" applyNumberFormat="1" applyFont="1" applyFill="1" applyBorder="1" applyAlignment="1">
      <alignment horizontal="right" vertical="center"/>
    </xf>
    <xf numFmtId="187" fontId="5" fillId="0" borderId="50" xfId="0" applyNumberFormat="1" applyFont="1" applyFill="1" applyBorder="1" applyAlignment="1">
      <alignment horizontal="right" vertical="center"/>
    </xf>
    <xf numFmtId="187" fontId="5" fillId="0" borderId="51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distributed" vertical="center"/>
    </xf>
    <xf numFmtId="187" fontId="5" fillId="0" borderId="53" xfId="0" applyNumberFormat="1" applyFont="1" applyFill="1" applyBorder="1" applyAlignment="1">
      <alignment horizontal="right" vertical="center"/>
    </xf>
    <xf numFmtId="187" fontId="5" fillId="0" borderId="54" xfId="0" applyNumberFormat="1" applyFont="1" applyFill="1" applyBorder="1" applyAlignment="1">
      <alignment horizontal="right" vertical="center"/>
    </xf>
    <xf numFmtId="187" fontId="5" fillId="0" borderId="55" xfId="0" applyNumberFormat="1" applyFont="1" applyFill="1" applyBorder="1" applyAlignment="1">
      <alignment horizontal="right" vertical="center"/>
    </xf>
    <xf numFmtId="187" fontId="5" fillId="0" borderId="52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7" fontId="5" fillId="0" borderId="57" xfId="0" applyNumberFormat="1" applyFont="1" applyFill="1" applyBorder="1" applyAlignment="1">
      <alignment horizontal="right" vertical="center"/>
    </xf>
    <xf numFmtId="187" fontId="5" fillId="0" borderId="58" xfId="0" applyNumberFormat="1" applyFont="1" applyFill="1" applyBorder="1" applyAlignment="1">
      <alignment horizontal="right" vertical="center"/>
    </xf>
    <xf numFmtId="187" fontId="5" fillId="0" borderId="59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distributed" vertical="center"/>
    </xf>
    <xf numFmtId="187" fontId="5" fillId="0" borderId="60" xfId="0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distributed" vertical="center"/>
    </xf>
    <xf numFmtId="187" fontId="5" fillId="0" borderId="63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62" xfId="0" applyNumberFormat="1" applyFont="1" applyFill="1" applyBorder="1" applyAlignment="1">
      <alignment horizontal="right" vertical="center"/>
    </xf>
    <xf numFmtId="187" fontId="5" fillId="0" borderId="22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distributed" vertical="center"/>
    </xf>
    <xf numFmtId="187" fontId="5" fillId="0" borderId="65" xfId="0" applyNumberFormat="1" applyFont="1" applyFill="1" applyBorder="1" applyAlignment="1">
      <alignment horizontal="right" vertical="center"/>
    </xf>
    <xf numFmtId="187" fontId="5" fillId="0" borderId="66" xfId="0" applyNumberFormat="1" applyFont="1" applyFill="1" applyBorder="1" applyAlignment="1">
      <alignment horizontal="right" vertical="center"/>
    </xf>
    <xf numFmtId="187" fontId="5" fillId="0" borderId="64" xfId="0" applyNumberFormat="1" applyFont="1" applyFill="1" applyBorder="1" applyAlignment="1">
      <alignment horizontal="right" vertical="center"/>
    </xf>
    <xf numFmtId="187" fontId="5" fillId="0" borderId="67" xfId="0" applyNumberFormat="1" applyFont="1" applyFill="1" applyBorder="1" applyAlignment="1">
      <alignment horizontal="right" vertical="center"/>
    </xf>
    <xf numFmtId="187" fontId="5" fillId="0" borderId="6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61" xfId="0" applyFont="1" applyFill="1" applyBorder="1" applyAlignment="1">
      <alignment horizontal="distributed" vertical="center"/>
    </xf>
    <xf numFmtId="187" fontId="5" fillId="0" borderId="69" xfId="0" applyNumberFormat="1" applyFont="1" applyFill="1" applyBorder="1" applyAlignment="1">
      <alignment horizontal="right" vertical="center"/>
    </xf>
    <xf numFmtId="0" fontId="14" fillId="0" borderId="60" xfId="0" applyFont="1" applyFill="1" applyBorder="1" applyAlignment="1">
      <alignment horizontal="center" vertical="center" shrinkToFit="1"/>
    </xf>
    <xf numFmtId="187" fontId="5" fillId="0" borderId="70" xfId="0" applyNumberFormat="1" applyFont="1" applyFill="1" applyBorder="1" applyAlignment="1">
      <alignment horizontal="right" vertical="center"/>
    </xf>
    <xf numFmtId="187" fontId="5" fillId="0" borderId="71" xfId="0" applyNumberFormat="1" applyFont="1" applyFill="1" applyBorder="1" applyAlignment="1">
      <alignment horizontal="right" vertical="center"/>
    </xf>
    <xf numFmtId="187" fontId="5" fillId="0" borderId="72" xfId="0" applyNumberFormat="1" applyFont="1" applyFill="1" applyBorder="1" applyAlignment="1">
      <alignment horizontal="right" vertical="center"/>
    </xf>
    <xf numFmtId="187" fontId="5" fillId="0" borderId="73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/>
    </xf>
    <xf numFmtId="187" fontId="5" fillId="0" borderId="31" xfId="0" applyNumberFormat="1" applyFont="1" applyFill="1" applyBorder="1" applyAlignment="1">
      <alignment horizontal="right" vertical="center"/>
    </xf>
    <xf numFmtId="187" fontId="5" fillId="0" borderId="40" xfId="0" applyNumberFormat="1" applyFont="1" applyFill="1" applyBorder="1" applyAlignment="1">
      <alignment horizontal="right" vertical="center"/>
    </xf>
    <xf numFmtId="187" fontId="5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187" fontId="0" fillId="0" borderId="77" xfId="0" applyNumberFormat="1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vertical="center"/>
    </xf>
    <xf numFmtId="187" fontId="0" fillId="0" borderId="47" xfId="0" applyNumberFormat="1" applyFont="1" applyFill="1" applyBorder="1" applyAlignment="1">
      <alignment vertical="center"/>
    </xf>
    <xf numFmtId="187" fontId="0" fillId="0" borderId="62" xfId="0" applyNumberFormat="1" applyFont="1" applyFill="1" applyBorder="1" applyAlignment="1">
      <alignment vertical="center"/>
    </xf>
    <xf numFmtId="187" fontId="0" fillId="0" borderId="48" xfId="0" applyNumberFormat="1" applyFont="1" applyFill="1" applyBorder="1" applyAlignment="1">
      <alignment vertical="center"/>
    </xf>
    <xf numFmtId="187" fontId="1" fillId="0" borderId="77" xfId="0" applyNumberFormat="1" applyFont="1" applyFill="1" applyBorder="1" applyAlignment="1">
      <alignment vertical="center"/>
    </xf>
    <xf numFmtId="187" fontId="1" fillId="0" borderId="21" xfId="0" applyNumberFormat="1" applyFont="1" applyFill="1" applyBorder="1" applyAlignment="1">
      <alignment vertical="center"/>
    </xf>
    <xf numFmtId="187" fontId="1" fillId="0" borderId="47" xfId="0" applyNumberFormat="1" applyFont="1" applyFill="1" applyBorder="1" applyAlignment="1">
      <alignment vertical="center"/>
    </xf>
    <xf numFmtId="187" fontId="1" fillId="0" borderId="62" xfId="0" applyNumberFormat="1" applyFont="1" applyFill="1" applyBorder="1" applyAlignment="1">
      <alignment vertical="center"/>
    </xf>
    <xf numFmtId="187" fontId="1" fillId="0" borderId="48" xfId="0" applyNumberFormat="1" applyFont="1" applyFill="1" applyBorder="1" applyAlignment="1">
      <alignment vertical="center"/>
    </xf>
    <xf numFmtId="187" fontId="5" fillId="0" borderId="78" xfId="0" applyNumberFormat="1" applyFont="1" applyFill="1" applyBorder="1" applyAlignment="1">
      <alignment vertical="center"/>
    </xf>
    <xf numFmtId="187" fontId="5" fillId="0" borderId="46" xfId="0" applyNumberFormat="1" applyFont="1" applyFill="1" applyBorder="1" applyAlignment="1">
      <alignment vertical="center"/>
    </xf>
    <xf numFmtId="187" fontId="5" fillId="0" borderId="17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5" fillId="0" borderId="44" xfId="0" applyNumberFormat="1" applyFont="1" applyFill="1" applyBorder="1" applyAlignment="1">
      <alignment vertical="center"/>
    </xf>
    <xf numFmtId="187" fontId="5" fillId="0" borderId="40" xfId="0" applyNumberFormat="1" applyFont="1" applyFill="1" applyBorder="1" applyAlignment="1">
      <alignment vertical="center"/>
    </xf>
    <xf numFmtId="187" fontId="5" fillId="0" borderId="79" xfId="0" applyNumberFormat="1" applyFont="1" applyFill="1" applyBorder="1" applyAlignment="1">
      <alignment horizontal="right" vertical="center"/>
    </xf>
    <xf numFmtId="187" fontId="5" fillId="0" borderId="45" xfId="0" applyNumberFormat="1" applyFont="1" applyFill="1" applyBorder="1" applyAlignment="1">
      <alignment vertical="center"/>
    </xf>
    <xf numFmtId="187" fontId="5" fillId="0" borderId="78" xfId="0" applyNumberFormat="1" applyFont="1" applyFill="1" applyBorder="1" applyAlignment="1">
      <alignment horizontal="right"/>
    </xf>
    <xf numFmtId="187" fontId="5" fillId="0" borderId="79" xfId="0" applyNumberFormat="1" applyFont="1" applyFill="1" applyBorder="1" applyAlignment="1">
      <alignment horizontal="right"/>
    </xf>
    <xf numFmtId="187" fontId="5" fillId="0" borderId="60" xfId="0" applyNumberFormat="1" applyFont="1" applyFill="1" applyBorder="1" applyAlignment="1">
      <alignment horizontal="right"/>
    </xf>
    <xf numFmtId="187" fontId="5" fillId="0" borderId="46" xfId="0" applyNumberFormat="1" applyFont="1" applyFill="1" applyBorder="1" applyAlignment="1">
      <alignment horizontal="right"/>
    </xf>
    <xf numFmtId="187" fontId="5" fillId="0" borderId="45" xfId="0" applyNumberFormat="1" applyFont="1" applyFill="1" applyBorder="1" applyAlignment="1">
      <alignment horizontal="right"/>
    </xf>
    <xf numFmtId="189" fontId="5" fillId="0" borderId="80" xfId="0" applyNumberFormat="1" applyFont="1" applyFill="1" applyBorder="1" applyAlignment="1">
      <alignment horizontal="right" vertical="top"/>
    </xf>
    <xf numFmtId="189" fontId="5" fillId="0" borderId="81" xfId="0" applyNumberFormat="1" applyFont="1" applyFill="1" applyBorder="1" applyAlignment="1">
      <alignment horizontal="right" vertical="top"/>
    </xf>
    <xf numFmtId="189" fontId="5" fillId="0" borderId="61" xfId="0" applyNumberFormat="1" applyFont="1" applyFill="1" applyBorder="1" applyAlignment="1">
      <alignment horizontal="right" vertical="top"/>
    </xf>
    <xf numFmtId="189" fontId="5" fillId="0" borderId="82" xfId="0" applyNumberFormat="1" applyFont="1" applyFill="1" applyBorder="1" applyAlignment="1">
      <alignment horizontal="right" vertical="top"/>
    </xf>
    <xf numFmtId="189" fontId="5" fillId="0" borderId="78" xfId="0" applyNumberFormat="1" applyFont="1" applyFill="1" applyBorder="1" applyAlignment="1">
      <alignment horizontal="right" vertical="top"/>
    </xf>
    <xf numFmtId="189" fontId="5" fillId="0" borderId="17" xfId="0" applyNumberFormat="1" applyFont="1" applyFill="1" applyBorder="1" applyAlignment="1">
      <alignment horizontal="right" vertical="top"/>
    </xf>
    <xf numFmtId="189" fontId="5" fillId="0" borderId="79" xfId="0" applyNumberFormat="1" applyFont="1" applyFill="1" applyBorder="1" applyAlignment="1">
      <alignment horizontal="right" vertical="top"/>
    </xf>
    <xf numFmtId="189" fontId="5" fillId="0" borderId="60" xfId="0" applyNumberFormat="1" applyFont="1" applyFill="1" applyBorder="1" applyAlignment="1">
      <alignment horizontal="right" vertical="top"/>
    </xf>
    <xf numFmtId="189" fontId="5" fillId="0" borderId="46" xfId="0" applyNumberFormat="1" applyFont="1" applyFill="1" applyBorder="1" applyAlignment="1">
      <alignment horizontal="right" vertical="top"/>
    </xf>
    <xf numFmtId="189" fontId="5" fillId="0" borderId="45" xfId="0" applyNumberFormat="1" applyFont="1" applyFill="1" applyBorder="1" applyAlignment="1">
      <alignment horizontal="right" vertical="top"/>
    </xf>
    <xf numFmtId="187" fontId="5" fillId="0" borderId="83" xfId="0" applyNumberFormat="1" applyFont="1" applyFill="1" applyBorder="1" applyAlignment="1">
      <alignment vertical="center"/>
    </xf>
    <xf numFmtId="187" fontId="5" fillId="0" borderId="84" xfId="0" applyNumberFormat="1" applyFont="1" applyFill="1" applyBorder="1" applyAlignment="1">
      <alignment horizontal="right" vertical="center"/>
    </xf>
    <xf numFmtId="187" fontId="5" fillId="0" borderId="85" xfId="0" applyNumberFormat="1" applyFont="1" applyFill="1" applyBorder="1" applyAlignment="1">
      <alignment horizontal="right" vertical="center"/>
    </xf>
    <xf numFmtId="187" fontId="5" fillId="0" borderId="86" xfId="0" applyNumberFormat="1" applyFont="1" applyFill="1" applyBorder="1" applyAlignment="1">
      <alignment vertical="center"/>
    </xf>
    <xf numFmtId="187" fontId="5" fillId="0" borderId="8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87" fontId="5" fillId="0" borderId="83" xfId="48" applyNumberFormat="1" applyFont="1" applyFill="1" applyBorder="1" applyAlignment="1">
      <alignment vertical="center"/>
    </xf>
    <xf numFmtId="187" fontId="5" fillId="0" borderId="74" xfId="0" applyNumberFormat="1" applyFont="1" applyFill="1" applyBorder="1" applyAlignment="1">
      <alignment horizontal="right" vertical="center"/>
    </xf>
    <xf numFmtId="187" fontId="5" fillId="0" borderId="28" xfId="0" applyNumberFormat="1" applyFont="1" applyFill="1" applyBorder="1" applyAlignment="1">
      <alignment vertical="center"/>
    </xf>
    <xf numFmtId="187" fontId="5" fillId="0" borderId="32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8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87" fontId="5" fillId="0" borderId="89" xfId="0" applyNumberFormat="1" applyFont="1" applyFill="1" applyBorder="1" applyAlignment="1">
      <alignment horizontal="right" vertical="center"/>
    </xf>
    <xf numFmtId="187" fontId="5" fillId="0" borderId="90" xfId="0" applyNumberFormat="1" applyFont="1" applyFill="1" applyBorder="1" applyAlignment="1">
      <alignment horizontal="right" vertical="center"/>
    </xf>
    <xf numFmtId="187" fontId="5" fillId="0" borderId="91" xfId="0" applyNumberFormat="1" applyFont="1" applyFill="1" applyBorder="1" applyAlignment="1">
      <alignment horizontal="right" vertical="center"/>
    </xf>
    <xf numFmtId="187" fontId="5" fillId="0" borderId="92" xfId="0" applyNumberFormat="1" applyFont="1" applyFill="1" applyBorder="1" applyAlignment="1">
      <alignment horizontal="right" vertical="center"/>
    </xf>
    <xf numFmtId="187" fontId="5" fillId="0" borderId="93" xfId="0" applyNumberFormat="1" applyFont="1" applyFill="1" applyBorder="1" applyAlignment="1">
      <alignment horizontal="right" vertical="center"/>
    </xf>
    <xf numFmtId="187" fontId="5" fillId="0" borderId="94" xfId="0" applyNumberFormat="1" applyFont="1" applyFill="1" applyBorder="1" applyAlignment="1">
      <alignment horizontal="right" vertical="center"/>
    </xf>
    <xf numFmtId="187" fontId="1" fillId="0" borderId="40" xfId="0" applyNumberFormat="1" applyFont="1" applyFill="1" applyBorder="1" applyAlignment="1">
      <alignment horizontal="right" vertical="center"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3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1" fillId="0" borderId="74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distributed" vertical="center"/>
    </xf>
    <xf numFmtId="187" fontId="5" fillId="0" borderId="46" xfId="0" applyNumberFormat="1" applyFont="1" applyFill="1" applyBorder="1" applyAlignment="1">
      <alignment horizontal="right" vertical="center"/>
    </xf>
    <xf numFmtId="187" fontId="5" fillId="0" borderId="95" xfId="0" applyNumberFormat="1" applyFont="1" applyFill="1" applyBorder="1" applyAlignment="1">
      <alignment horizontal="right" vertical="center"/>
    </xf>
    <xf numFmtId="187" fontId="5" fillId="0" borderId="31" xfId="60" applyNumberFormat="1" applyFont="1" applyFill="1" applyBorder="1" applyAlignment="1">
      <alignment horizontal="right" vertical="center"/>
      <protection/>
    </xf>
    <xf numFmtId="187" fontId="5" fillId="0" borderId="95" xfId="0" applyNumberFormat="1" applyFont="1" applyFill="1" applyBorder="1" applyAlignment="1">
      <alignment horizontal="right"/>
    </xf>
    <xf numFmtId="187" fontId="5" fillId="0" borderId="86" xfId="0" applyNumberFormat="1" applyFont="1" applyFill="1" applyBorder="1" applyAlignment="1">
      <alignment horizontal="right" vertical="center"/>
    </xf>
    <xf numFmtId="187" fontId="5" fillId="0" borderId="87" xfId="0" applyNumberFormat="1" applyFont="1" applyFill="1" applyBorder="1" applyAlignment="1">
      <alignment horizontal="right" vertical="center"/>
    </xf>
    <xf numFmtId="187" fontId="5" fillId="0" borderId="96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187" fontId="5" fillId="0" borderId="17" xfId="0" applyNumberFormat="1" applyFont="1" applyFill="1" applyBorder="1" applyAlignment="1" quotePrefix="1">
      <alignment horizontal="right" vertical="center"/>
    </xf>
    <xf numFmtId="187" fontId="5" fillId="0" borderId="97" xfId="0" applyNumberFormat="1" applyFont="1" applyFill="1" applyBorder="1" applyAlignment="1">
      <alignment horizontal="right" vertical="center"/>
    </xf>
    <xf numFmtId="187" fontId="5" fillId="0" borderId="98" xfId="0" applyNumberFormat="1" applyFont="1" applyFill="1" applyBorder="1" applyAlignment="1">
      <alignment horizontal="right" vertical="center"/>
    </xf>
    <xf numFmtId="187" fontId="5" fillId="0" borderId="75" xfId="0" applyNumberFormat="1" applyFont="1" applyFill="1" applyBorder="1" applyAlignment="1">
      <alignment horizontal="right" vertical="center"/>
    </xf>
    <xf numFmtId="187" fontId="5" fillId="0" borderId="99" xfId="0" applyNumberFormat="1" applyFont="1" applyFill="1" applyBorder="1" applyAlignment="1">
      <alignment horizontal="right" vertical="center"/>
    </xf>
    <xf numFmtId="187" fontId="5" fillId="0" borderId="76" xfId="0" applyNumberFormat="1" applyFont="1" applyFill="1" applyBorder="1" applyAlignment="1">
      <alignment horizontal="right" vertical="center"/>
    </xf>
    <xf numFmtId="187" fontId="5" fillId="0" borderId="100" xfId="0" applyNumberFormat="1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7" fontId="5" fillId="0" borderId="102" xfId="0" applyNumberFormat="1" applyFont="1" applyFill="1" applyBorder="1" applyAlignment="1">
      <alignment horizontal="right" vertical="center"/>
    </xf>
    <xf numFmtId="187" fontId="5" fillId="0" borderId="103" xfId="0" applyNumberFormat="1" applyFont="1" applyFill="1" applyBorder="1" applyAlignment="1">
      <alignment horizontal="right" vertical="center"/>
    </xf>
    <xf numFmtId="187" fontId="5" fillId="0" borderId="104" xfId="0" applyNumberFormat="1" applyFont="1" applyFill="1" applyBorder="1" applyAlignment="1">
      <alignment horizontal="right" vertical="center"/>
    </xf>
    <xf numFmtId="187" fontId="5" fillId="0" borderId="105" xfId="0" applyNumberFormat="1" applyFont="1" applyFill="1" applyBorder="1" applyAlignment="1">
      <alignment horizontal="right" vertical="center"/>
    </xf>
    <xf numFmtId="0" fontId="5" fillId="0" borderId="81" xfId="0" applyFont="1" applyFill="1" applyBorder="1" applyAlignment="1">
      <alignment horizontal="distributed" vertical="center"/>
    </xf>
    <xf numFmtId="187" fontId="5" fillId="0" borderId="106" xfId="0" applyNumberFormat="1" applyFont="1" applyFill="1" applyBorder="1" applyAlignment="1">
      <alignment horizontal="right" vertical="center"/>
    </xf>
    <xf numFmtId="187" fontId="5" fillId="0" borderId="61" xfId="0" applyNumberFormat="1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horizontal="distributed" vertical="center"/>
    </xf>
    <xf numFmtId="187" fontId="5" fillId="0" borderId="107" xfId="0" applyNumberFormat="1" applyFont="1" applyFill="1" applyBorder="1" applyAlignment="1">
      <alignment horizontal="right" vertical="center"/>
    </xf>
    <xf numFmtId="187" fontId="5" fillId="0" borderId="108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13" fillId="0" borderId="109" xfId="0" applyFont="1" applyFill="1" applyBorder="1" applyAlignment="1">
      <alignment horizontal="distributed" vertical="center"/>
    </xf>
    <xf numFmtId="187" fontId="5" fillId="0" borderId="2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13" fillId="0" borderId="45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187" fontId="5" fillId="0" borderId="110" xfId="0" applyNumberFormat="1" applyFont="1" applyFill="1" applyBorder="1" applyAlignment="1">
      <alignment horizontal="right" vertical="center"/>
    </xf>
    <xf numFmtId="187" fontId="5" fillId="0" borderId="1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87" fontId="5" fillId="0" borderId="112" xfId="0" applyNumberFormat="1" applyFont="1" applyFill="1" applyBorder="1" applyAlignment="1">
      <alignment horizontal="right" vertical="center"/>
    </xf>
    <xf numFmtId="187" fontId="5" fillId="0" borderId="113" xfId="0" applyNumberFormat="1" applyFont="1" applyFill="1" applyBorder="1" applyAlignment="1">
      <alignment horizontal="right" vertical="center"/>
    </xf>
    <xf numFmtId="187" fontId="5" fillId="0" borderId="114" xfId="0" applyNumberFormat="1" applyFont="1" applyFill="1" applyBorder="1" applyAlignment="1">
      <alignment horizontal="right" vertical="center"/>
    </xf>
    <xf numFmtId="187" fontId="5" fillId="0" borderId="115" xfId="0" applyNumberFormat="1" applyFont="1" applyFill="1" applyBorder="1" applyAlignment="1">
      <alignment horizontal="right" vertical="center"/>
    </xf>
    <xf numFmtId="187" fontId="5" fillId="0" borderId="116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/>
    </xf>
    <xf numFmtId="187" fontId="5" fillId="0" borderId="117" xfId="0" applyNumberFormat="1" applyFont="1" applyFill="1" applyBorder="1" applyAlignment="1">
      <alignment horizontal="right" vertical="center"/>
    </xf>
    <xf numFmtId="187" fontId="5" fillId="0" borderId="48" xfId="0" applyNumberFormat="1" applyFont="1" applyFill="1" applyBorder="1" applyAlignment="1">
      <alignment horizontal="right" vertical="center"/>
    </xf>
    <xf numFmtId="187" fontId="5" fillId="0" borderId="21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5" fillId="0" borderId="0" xfId="62" applyFont="1" applyFill="1">
      <alignment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98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187" fontId="5" fillId="0" borderId="95" xfId="48" applyNumberFormat="1" applyFont="1" applyFill="1" applyBorder="1" applyAlignment="1">
      <alignment horizontal="right" vertical="center"/>
    </xf>
    <xf numFmtId="187" fontId="5" fillId="0" borderId="60" xfId="48" applyNumberFormat="1" applyFont="1" applyFill="1" applyBorder="1" applyAlignment="1">
      <alignment horizontal="right" vertical="center"/>
    </xf>
    <xf numFmtId="187" fontId="1" fillId="0" borderId="46" xfId="48" applyNumberFormat="1" applyFont="1" applyFill="1" applyBorder="1" applyAlignment="1">
      <alignment horizontal="right" vertical="center"/>
    </xf>
    <xf numFmtId="187" fontId="1" fillId="0" borderId="17" xfId="48" applyNumberFormat="1" applyFont="1" applyFill="1" applyBorder="1" applyAlignment="1">
      <alignment horizontal="right" vertical="center"/>
    </xf>
    <xf numFmtId="187" fontId="1" fillId="0" borderId="45" xfId="48" applyNumberFormat="1" applyFont="1" applyFill="1" applyBorder="1" applyAlignment="1">
      <alignment horizontal="right" vertical="center"/>
    </xf>
    <xf numFmtId="187" fontId="1" fillId="0" borderId="95" xfId="48" applyNumberFormat="1" applyFont="1" applyFill="1" applyBorder="1" applyAlignment="1">
      <alignment horizontal="right" vertical="center"/>
    </xf>
    <xf numFmtId="187" fontId="1" fillId="0" borderId="60" xfId="48" applyNumberFormat="1" applyFont="1" applyFill="1" applyBorder="1" applyAlignment="1">
      <alignment horizontal="right" vertical="center"/>
    </xf>
    <xf numFmtId="187" fontId="1" fillId="0" borderId="40" xfId="48" applyNumberFormat="1" applyFont="1" applyFill="1" applyBorder="1" applyAlignment="1">
      <alignment horizontal="right" vertical="center"/>
    </xf>
    <xf numFmtId="187" fontId="5" fillId="0" borderId="118" xfId="48" applyNumberFormat="1" applyFont="1" applyFill="1" applyBorder="1" applyAlignment="1">
      <alignment horizontal="right" vertical="center"/>
    </xf>
    <xf numFmtId="187" fontId="5" fillId="0" borderId="119" xfId="48" applyNumberFormat="1" applyFont="1" applyFill="1" applyBorder="1" applyAlignment="1">
      <alignment horizontal="right" vertical="center"/>
    </xf>
    <xf numFmtId="187" fontId="5" fillId="0" borderId="104" xfId="48" applyNumberFormat="1" applyFont="1" applyFill="1" applyBorder="1" applyAlignment="1">
      <alignment horizontal="right" vertical="center"/>
    </xf>
    <xf numFmtId="187" fontId="5" fillId="0" borderId="120" xfId="48" applyNumberFormat="1" applyFont="1" applyFill="1" applyBorder="1" applyAlignment="1">
      <alignment horizontal="right" vertical="center"/>
    </xf>
    <xf numFmtId="187" fontId="5" fillId="0" borderId="50" xfId="48" applyNumberFormat="1" applyFont="1" applyFill="1" applyBorder="1" applyAlignment="1">
      <alignment horizontal="right" vertical="center"/>
    </xf>
    <xf numFmtId="0" fontId="5" fillId="0" borderId="0" xfId="62" applyFont="1" applyFill="1" applyBorder="1" applyAlignment="1">
      <alignment horizontal="distributed" vertical="center" wrapText="1"/>
      <protection/>
    </xf>
    <xf numFmtId="0" fontId="5" fillId="0" borderId="121" xfId="62" applyFont="1" applyFill="1" applyBorder="1" applyAlignment="1">
      <alignment horizontal="distributed" vertical="center"/>
      <protection/>
    </xf>
    <xf numFmtId="187" fontId="5" fillId="0" borderId="82" xfId="48" applyNumberFormat="1" applyFont="1" applyFill="1" applyBorder="1" applyAlignment="1">
      <alignment horizontal="right" vertical="center"/>
    </xf>
    <xf numFmtId="187" fontId="5" fillId="0" borderId="10" xfId="48" applyNumberFormat="1" applyFont="1" applyFill="1" applyBorder="1" applyAlignment="1">
      <alignment horizontal="right" vertical="center"/>
    </xf>
    <xf numFmtId="187" fontId="5" fillId="0" borderId="14" xfId="48" applyNumberFormat="1" applyFont="1" applyFill="1" applyBorder="1" applyAlignment="1">
      <alignment horizontal="right" vertical="center"/>
    </xf>
    <xf numFmtId="0" fontId="5" fillId="0" borderId="42" xfId="62" applyFont="1" applyFill="1" applyBorder="1" applyAlignment="1">
      <alignment horizontal="distributed" vertical="center"/>
      <protection/>
    </xf>
    <xf numFmtId="187" fontId="5" fillId="0" borderId="122" xfId="48" applyNumberFormat="1" applyFont="1" applyFill="1" applyBorder="1" applyAlignment="1">
      <alignment horizontal="right" vertical="center"/>
    </xf>
    <xf numFmtId="187" fontId="5" fillId="0" borderId="123" xfId="48" applyNumberFormat="1" applyFont="1" applyFill="1" applyBorder="1" applyAlignment="1">
      <alignment horizontal="right" vertical="center"/>
    </xf>
    <xf numFmtId="0" fontId="14" fillId="0" borderId="124" xfId="62" applyFont="1" applyFill="1" applyBorder="1" applyAlignment="1">
      <alignment horizontal="distributed" vertical="center"/>
      <protection/>
    </xf>
    <xf numFmtId="187" fontId="5" fillId="0" borderId="21" xfId="48" applyNumberFormat="1" applyFont="1" applyFill="1" applyBorder="1" applyAlignment="1">
      <alignment horizontal="right" vertical="center"/>
    </xf>
    <xf numFmtId="187" fontId="5" fillId="0" borderId="62" xfId="48" applyNumberFormat="1" applyFont="1" applyFill="1" applyBorder="1" applyAlignment="1">
      <alignment horizontal="right" vertical="center"/>
    </xf>
    <xf numFmtId="0" fontId="5" fillId="0" borderId="125" xfId="62" applyFont="1" applyFill="1" applyBorder="1" applyAlignment="1">
      <alignment horizontal="distributed" vertical="center"/>
      <protection/>
    </xf>
    <xf numFmtId="187" fontId="5" fillId="0" borderId="126" xfId="48" applyNumberFormat="1" applyFont="1" applyFill="1" applyBorder="1" applyAlignment="1">
      <alignment horizontal="right" vertical="center"/>
    </xf>
    <xf numFmtId="187" fontId="5" fillId="0" borderId="127" xfId="48" applyNumberFormat="1" applyFont="1" applyFill="1" applyBorder="1" applyAlignment="1">
      <alignment horizontal="right" vertical="center"/>
    </xf>
    <xf numFmtId="187" fontId="5" fillId="0" borderId="65" xfId="48" applyNumberFormat="1" applyFont="1" applyFill="1" applyBorder="1" applyAlignment="1">
      <alignment horizontal="right" vertical="center"/>
    </xf>
    <xf numFmtId="187" fontId="5" fillId="0" borderId="67" xfId="48" applyNumberFormat="1" applyFont="1" applyFill="1" applyBorder="1" applyAlignment="1">
      <alignment horizontal="right" vertical="center"/>
    </xf>
    <xf numFmtId="187" fontId="5" fillId="0" borderId="64" xfId="48" applyNumberFormat="1" applyFont="1" applyFill="1" applyBorder="1" applyAlignment="1">
      <alignment horizontal="right" vertical="center"/>
    </xf>
    <xf numFmtId="187" fontId="5" fillId="0" borderId="98" xfId="48" applyNumberFormat="1" applyFont="1" applyFill="1" applyBorder="1" applyAlignment="1">
      <alignment horizontal="right" vertical="center"/>
    </xf>
    <xf numFmtId="187" fontId="5" fillId="0" borderId="75" xfId="48" applyNumberFormat="1" applyFont="1" applyFill="1" applyBorder="1" applyAlignment="1">
      <alignment horizontal="right" vertical="center"/>
    </xf>
    <xf numFmtId="187" fontId="5" fillId="0" borderId="28" xfId="62" applyNumberFormat="1" applyFont="1" applyFill="1" applyBorder="1" applyAlignment="1">
      <alignment horizontal="right" vertical="center"/>
      <protection/>
    </xf>
    <xf numFmtId="187" fontId="5" fillId="0" borderId="76" xfId="48" applyNumberFormat="1" applyFont="1" applyFill="1" applyBorder="1" applyAlignment="1">
      <alignment horizontal="right" vertical="center"/>
    </xf>
    <xf numFmtId="0" fontId="6" fillId="0" borderId="100" xfId="62" applyFont="1" applyFill="1" applyBorder="1" applyAlignment="1">
      <alignment horizontal="center" vertical="center"/>
      <protection/>
    </xf>
    <xf numFmtId="187" fontId="5" fillId="0" borderId="79" xfId="48" applyNumberFormat="1" applyFont="1" applyFill="1" applyBorder="1" applyAlignment="1">
      <alignment horizontal="right" vertical="center"/>
    </xf>
    <xf numFmtId="187" fontId="1" fillId="0" borderId="79" xfId="48" applyNumberFormat="1" applyFont="1" applyFill="1" applyBorder="1" applyAlignment="1">
      <alignment horizontal="right" vertical="center"/>
    </xf>
    <xf numFmtId="187" fontId="5" fillId="0" borderId="128" xfId="48" applyNumberFormat="1" applyFont="1" applyFill="1" applyBorder="1" applyAlignment="1">
      <alignment horizontal="right" vertical="center"/>
    </xf>
    <xf numFmtId="187" fontId="5" fillId="0" borderId="129" xfId="48" applyNumberFormat="1" applyFont="1" applyFill="1" applyBorder="1" applyAlignment="1">
      <alignment horizontal="right" vertical="center"/>
    </xf>
    <xf numFmtId="0" fontId="5" fillId="0" borderId="16" xfId="62" applyFont="1" applyFill="1" applyBorder="1" applyAlignment="1">
      <alignment horizontal="distributed" vertical="center" wrapText="1"/>
      <protection/>
    </xf>
    <xf numFmtId="0" fontId="5" fillId="0" borderId="11" xfId="62" applyFont="1" applyFill="1" applyBorder="1" applyAlignment="1">
      <alignment horizontal="distributed" vertical="center"/>
      <protection/>
    </xf>
    <xf numFmtId="187" fontId="5" fillId="0" borderId="130" xfId="48" applyNumberFormat="1" applyFont="1" applyFill="1" applyBorder="1" applyAlignment="1">
      <alignment horizontal="right" vertical="center"/>
    </xf>
    <xf numFmtId="0" fontId="5" fillId="0" borderId="0" xfId="62" applyFont="1" applyFill="1" applyBorder="1" applyAlignment="1">
      <alignment horizontal="distributed" vertical="center"/>
      <protection/>
    </xf>
    <xf numFmtId="187" fontId="5" fillId="0" borderId="109" xfId="48" applyNumberFormat="1" applyFont="1" applyFill="1" applyBorder="1" applyAlignment="1">
      <alignment horizontal="right" vertical="center"/>
    </xf>
    <xf numFmtId="0" fontId="14" fillId="0" borderId="22" xfId="62" applyFont="1" applyFill="1" applyBorder="1" applyAlignment="1">
      <alignment horizontal="distributed" vertical="center"/>
      <protection/>
    </xf>
    <xf numFmtId="0" fontId="5" fillId="0" borderId="68" xfId="62" applyFont="1" applyFill="1" applyBorder="1" applyAlignment="1">
      <alignment horizontal="distributed" vertical="center"/>
      <protection/>
    </xf>
    <xf numFmtId="0" fontId="5" fillId="0" borderId="108" xfId="62" applyFont="1" applyFill="1" applyBorder="1" applyAlignment="1">
      <alignment horizontal="distributed" vertical="center"/>
      <protection/>
    </xf>
    <xf numFmtId="0" fontId="5" fillId="0" borderId="32" xfId="62" applyFont="1" applyFill="1" applyBorder="1" applyAlignment="1">
      <alignment horizontal="distributed" vertical="center"/>
      <protection/>
    </xf>
    <xf numFmtId="0" fontId="5" fillId="0" borderId="45" xfId="62" applyFont="1" applyFill="1" applyBorder="1" applyAlignment="1">
      <alignment horizontal="distributed" vertical="center"/>
      <protection/>
    </xf>
    <xf numFmtId="0" fontId="5" fillId="0" borderId="47" xfId="62" applyFont="1" applyFill="1" applyBorder="1" applyAlignment="1">
      <alignment horizontal="distributed" vertical="center"/>
      <protection/>
    </xf>
    <xf numFmtId="187" fontId="5" fillId="0" borderId="97" xfId="62" applyNumberFormat="1" applyFont="1" applyFill="1" applyBorder="1" applyAlignment="1">
      <alignment horizontal="right" vertical="center"/>
      <protection/>
    </xf>
    <xf numFmtId="187" fontId="5" fillId="0" borderId="100" xfId="48" applyNumberFormat="1" applyFont="1" applyFill="1" applyBorder="1" applyAlignment="1">
      <alignment horizontal="right" vertical="center"/>
    </xf>
    <xf numFmtId="0" fontId="14" fillId="0" borderId="75" xfId="62" applyFont="1" applyFill="1" applyBorder="1" applyAlignment="1">
      <alignment horizontal="distributed" vertical="center"/>
      <protection/>
    </xf>
    <xf numFmtId="0" fontId="5" fillId="0" borderId="0" xfId="62" applyFont="1" applyFill="1" applyBorder="1">
      <alignment/>
      <protection/>
    </xf>
    <xf numFmtId="38" fontId="5" fillId="0" borderId="89" xfId="48" applyFont="1" applyFill="1" applyBorder="1" applyAlignment="1">
      <alignment horizontal="distributed" vertical="center"/>
    </xf>
    <xf numFmtId="187" fontId="5" fillId="0" borderId="131" xfId="0" applyNumberFormat="1" applyFont="1" applyFill="1" applyBorder="1" applyAlignment="1">
      <alignment horizontal="right" vertical="center"/>
    </xf>
    <xf numFmtId="187" fontId="5" fillId="0" borderId="132" xfId="0" applyNumberFormat="1" applyFont="1" applyFill="1" applyBorder="1" applyAlignment="1">
      <alignment horizontal="right" vertical="center"/>
    </xf>
    <xf numFmtId="38" fontId="1" fillId="0" borderId="48" xfId="48" applyFont="1" applyFill="1" applyBorder="1" applyAlignment="1">
      <alignment horizontal="distributed" vertical="center"/>
    </xf>
    <xf numFmtId="187" fontId="1" fillId="0" borderId="16" xfId="0" applyNumberFormat="1" applyFont="1" applyFill="1" applyBorder="1" applyAlignment="1">
      <alignment horizontal="right" vertical="center"/>
    </xf>
    <xf numFmtId="187" fontId="1" fillId="0" borderId="47" xfId="0" applyNumberFormat="1" applyFont="1" applyFill="1" applyBorder="1" applyAlignment="1">
      <alignment horizontal="right" vertical="center"/>
    </xf>
    <xf numFmtId="187" fontId="1" fillId="0" borderId="109" xfId="0" applyNumberFormat="1" applyFont="1" applyFill="1" applyBorder="1" applyAlignment="1">
      <alignment horizontal="right" vertical="center"/>
    </xf>
    <xf numFmtId="187" fontId="1" fillId="0" borderId="77" xfId="0" applyNumberFormat="1" applyFont="1" applyFill="1" applyBorder="1" applyAlignment="1">
      <alignment horizontal="right" vertical="center"/>
    </xf>
    <xf numFmtId="187" fontId="1" fillId="0" borderId="62" xfId="0" applyNumberFormat="1" applyFont="1" applyFill="1" applyBorder="1" applyAlignment="1">
      <alignment horizontal="right" vertical="center"/>
    </xf>
    <xf numFmtId="38" fontId="5" fillId="0" borderId="42" xfId="48" applyFont="1" applyFill="1" applyBorder="1" applyAlignment="1">
      <alignment horizontal="distributed" vertical="center"/>
    </xf>
    <xf numFmtId="187" fontId="5" fillId="0" borderId="133" xfId="48" applyNumberFormat="1" applyFont="1" applyFill="1" applyBorder="1" applyAlignment="1">
      <alignment horizontal="right" vertical="center"/>
    </xf>
    <xf numFmtId="187" fontId="5" fillId="0" borderId="16" xfId="48" applyNumberFormat="1" applyFont="1" applyFill="1" applyBorder="1" applyAlignment="1">
      <alignment horizontal="right" vertical="center"/>
    </xf>
    <xf numFmtId="187" fontId="5" fillId="0" borderId="74" xfId="48" applyNumberFormat="1" applyFont="1" applyFill="1" applyBorder="1" applyAlignment="1">
      <alignment horizontal="right" vertical="center"/>
    </xf>
    <xf numFmtId="187" fontId="5" fillId="0" borderId="134" xfId="0" applyNumberFormat="1" applyFont="1" applyFill="1" applyBorder="1" applyAlignment="1">
      <alignment horizontal="right" vertical="center"/>
    </xf>
    <xf numFmtId="187" fontId="5" fillId="0" borderId="45" xfId="48" applyNumberFormat="1" applyFont="1" applyFill="1" applyBorder="1" applyAlignment="1">
      <alignment horizontal="right"/>
    </xf>
    <xf numFmtId="187" fontId="5" fillId="0" borderId="135" xfId="0" applyNumberFormat="1" applyFont="1" applyFill="1" applyBorder="1" applyAlignment="1">
      <alignment horizontal="right"/>
    </xf>
    <xf numFmtId="187" fontId="5" fillId="0" borderId="108" xfId="48" applyNumberFormat="1" applyFont="1" applyFill="1" applyBorder="1" applyAlignment="1">
      <alignment horizontal="right"/>
    </xf>
    <xf numFmtId="187" fontId="5" fillId="0" borderId="130" xfId="48" applyNumberFormat="1" applyFont="1" applyFill="1" applyBorder="1" applyAlignment="1">
      <alignment horizontal="right"/>
    </xf>
    <xf numFmtId="187" fontId="5" fillId="0" borderId="136" xfId="0" applyNumberFormat="1" applyFont="1" applyFill="1" applyBorder="1" applyAlignment="1">
      <alignment horizontal="right"/>
    </xf>
    <xf numFmtId="187" fontId="5" fillId="0" borderId="69" xfId="0" applyNumberFormat="1" applyFont="1" applyFill="1" applyBorder="1" applyAlignment="1">
      <alignment horizontal="right"/>
    </xf>
    <xf numFmtId="187" fontId="5" fillId="0" borderId="123" xfId="0" applyNumberFormat="1" applyFont="1" applyFill="1" applyBorder="1" applyAlignment="1">
      <alignment horizontal="right"/>
    </xf>
    <xf numFmtId="187" fontId="5" fillId="0" borderId="122" xfId="0" applyNumberFormat="1" applyFont="1" applyFill="1" applyBorder="1" applyAlignment="1">
      <alignment horizontal="right"/>
    </xf>
    <xf numFmtId="187" fontId="5" fillId="0" borderId="108" xfId="0" applyNumberFormat="1" applyFont="1" applyFill="1" applyBorder="1" applyAlignment="1">
      <alignment horizontal="right"/>
    </xf>
    <xf numFmtId="0" fontId="5" fillId="0" borderId="137" xfId="0" applyFont="1" applyFill="1" applyBorder="1" applyAlignment="1">
      <alignment horizontal="distributed" vertical="center"/>
    </xf>
    <xf numFmtId="187" fontId="5" fillId="0" borderId="80" xfId="0" applyNumberFormat="1" applyFont="1" applyFill="1" applyBorder="1" applyAlignment="1">
      <alignment horizontal="right" vertical="center"/>
    </xf>
    <xf numFmtId="187" fontId="5" fillId="0" borderId="87" xfId="48" applyNumberFormat="1" applyFont="1" applyFill="1" applyBorder="1" applyAlignment="1">
      <alignment horizontal="right" vertical="center"/>
    </xf>
    <xf numFmtId="187" fontId="5" fillId="0" borderId="84" xfId="48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5" fillId="0" borderId="82" xfId="0" applyNumberFormat="1" applyFont="1" applyFill="1" applyBorder="1" applyAlignment="1">
      <alignment horizontal="right" vertical="center"/>
    </xf>
    <xf numFmtId="187" fontId="5" fillId="0" borderId="15" xfId="0" applyNumberFormat="1" applyFont="1" applyFill="1" applyBorder="1" applyAlignment="1">
      <alignment horizontal="right" vertical="center"/>
    </xf>
    <xf numFmtId="49" fontId="5" fillId="0" borderId="137" xfId="0" applyNumberFormat="1" applyFont="1" applyFill="1" applyBorder="1" applyAlignment="1">
      <alignment horizontal="distributed" vertical="center"/>
    </xf>
    <xf numFmtId="187" fontId="5" fillId="0" borderId="83" xfId="0" applyNumberFormat="1" applyFont="1" applyFill="1" applyBorder="1" applyAlignment="1">
      <alignment horizontal="right" vertical="center"/>
    </xf>
    <xf numFmtId="0" fontId="5" fillId="0" borderId="138" xfId="0" applyFont="1" applyFill="1" applyBorder="1" applyAlignment="1">
      <alignment horizontal="distributed" vertical="center"/>
    </xf>
    <xf numFmtId="187" fontId="5" fillId="0" borderId="139" xfId="0" applyNumberFormat="1" applyFont="1" applyFill="1" applyBorder="1" applyAlignment="1">
      <alignment horizontal="right" vertical="center"/>
    </xf>
    <xf numFmtId="0" fontId="6" fillId="0" borderId="0" xfId="6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187" fontId="5" fillId="0" borderId="78" xfId="0" applyNumberFormat="1" applyFont="1" applyFill="1" applyBorder="1" applyAlignment="1">
      <alignment horizontal="right" vertical="center"/>
    </xf>
    <xf numFmtId="187" fontId="5" fillId="0" borderId="135" xfId="0" applyNumberFormat="1" applyFont="1" applyFill="1" applyBorder="1" applyAlignment="1">
      <alignment horizontal="right" vertical="center"/>
    </xf>
    <xf numFmtId="187" fontId="5" fillId="0" borderId="136" xfId="0" applyNumberFormat="1" applyFont="1" applyFill="1" applyBorder="1" applyAlignment="1">
      <alignment horizontal="right" vertical="center"/>
    </xf>
    <xf numFmtId="187" fontId="5" fillId="0" borderId="123" xfId="0" applyNumberFormat="1" applyFont="1" applyFill="1" applyBorder="1" applyAlignment="1">
      <alignment horizontal="right" vertical="center"/>
    </xf>
    <xf numFmtId="187" fontId="5" fillId="0" borderId="122" xfId="0" applyNumberFormat="1" applyFont="1" applyFill="1" applyBorder="1" applyAlignment="1">
      <alignment horizontal="right" vertical="center"/>
    </xf>
    <xf numFmtId="187" fontId="5" fillId="0" borderId="34" xfId="48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49" xfId="48" applyFont="1" applyFill="1" applyBorder="1" applyAlignment="1">
      <alignment horizontal="distributed" vertical="center"/>
    </xf>
    <xf numFmtId="187" fontId="1" fillId="0" borderId="48" xfId="0" applyNumberFormat="1" applyFont="1" applyFill="1" applyBorder="1" applyAlignment="1">
      <alignment horizontal="right" vertical="center"/>
    </xf>
    <xf numFmtId="38" fontId="1" fillId="0" borderId="22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49" fontId="5" fillId="0" borderId="35" xfId="0" applyNumberFormat="1" applyFont="1" applyFill="1" applyBorder="1" applyAlignment="1">
      <alignment horizontal="distributed" vertical="center"/>
    </xf>
    <xf numFmtId="0" fontId="5" fillId="0" borderId="14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4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vertical="center"/>
    </xf>
    <xf numFmtId="0" fontId="13" fillId="0" borderId="141" xfId="0" applyFont="1" applyFill="1" applyBorder="1" applyAlignment="1">
      <alignment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87" fontId="5" fillId="0" borderId="73" xfId="0" applyNumberFormat="1" applyFont="1" applyFill="1" applyBorder="1" applyAlignment="1">
      <alignment vertical="center"/>
    </xf>
    <xf numFmtId="187" fontId="5" fillId="0" borderId="7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7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7" fontId="5" fillId="0" borderId="18" xfId="0" applyNumberFormat="1" applyFont="1" applyFill="1" applyBorder="1" applyAlignment="1">
      <alignment vertical="center"/>
    </xf>
    <xf numFmtId="187" fontId="5" fillId="0" borderId="142" xfId="0" applyNumberFormat="1" applyFont="1" applyFill="1" applyBorder="1" applyAlignment="1">
      <alignment vertical="center"/>
    </xf>
    <xf numFmtId="187" fontId="5" fillId="0" borderId="70" xfId="0" applyNumberFormat="1" applyFont="1" applyFill="1" applyBorder="1" applyAlignment="1">
      <alignment vertical="center"/>
    </xf>
    <xf numFmtId="187" fontId="5" fillId="0" borderId="14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187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7" fontId="5" fillId="0" borderId="14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4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 vertical="center"/>
    </xf>
    <xf numFmtId="0" fontId="13" fillId="0" borderId="146" xfId="0" applyFont="1" applyFill="1" applyBorder="1" applyAlignment="1">
      <alignment horizontal="center" vertical="center"/>
    </xf>
    <xf numFmtId="0" fontId="13" fillId="0" borderId="147" xfId="0" applyFont="1" applyFill="1" applyBorder="1" applyAlignment="1">
      <alignment horizontal="center" vertical="center"/>
    </xf>
    <xf numFmtId="187" fontId="5" fillId="0" borderId="148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49" xfId="0" applyFont="1" applyFill="1" applyBorder="1" applyAlignment="1">
      <alignment horizontal="center" vertical="center"/>
    </xf>
    <xf numFmtId="187" fontId="5" fillId="0" borderId="39" xfId="0" applyNumberFormat="1" applyFont="1" applyFill="1" applyBorder="1" applyAlignment="1">
      <alignment vertical="center"/>
    </xf>
    <xf numFmtId="187" fontId="5" fillId="0" borderId="30" xfId="48" applyNumberFormat="1" applyFont="1" applyFill="1" applyBorder="1" applyAlignment="1">
      <alignment vertical="center"/>
    </xf>
    <xf numFmtId="187" fontId="5" fillId="0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131" xfId="0" applyFont="1" applyFill="1" applyBorder="1" applyAlignment="1">
      <alignment horizontal="center" vertical="center"/>
    </xf>
    <xf numFmtId="187" fontId="5" fillId="0" borderId="132" xfId="0" applyNumberFormat="1" applyFont="1" applyFill="1" applyBorder="1" applyAlignment="1">
      <alignment vertical="center"/>
    </xf>
    <xf numFmtId="187" fontId="5" fillId="0" borderId="150" xfId="0" applyNumberFormat="1" applyFont="1" applyFill="1" applyBorder="1" applyAlignment="1">
      <alignment vertical="center"/>
    </xf>
    <xf numFmtId="187" fontId="5" fillId="0" borderId="107" xfId="0" applyNumberFormat="1" applyFont="1" applyFill="1" applyBorder="1" applyAlignment="1">
      <alignment vertical="center"/>
    </xf>
    <xf numFmtId="187" fontId="5" fillId="0" borderId="136" xfId="0" applyNumberFormat="1" applyFont="1" applyFill="1" applyBorder="1" applyAlignment="1">
      <alignment vertical="center"/>
    </xf>
    <xf numFmtId="187" fontId="5" fillId="0" borderId="108" xfId="0" applyNumberFormat="1" applyFont="1" applyFill="1" applyBorder="1" applyAlignment="1">
      <alignment vertical="center"/>
    </xf>
    <xf numFmtId="187" fontId="5" fillId="0" borderId="23" xfId="0" applyNumberFormat="1" applyFont="1" applyFill="1" applyBorder="1" applyAlignment="1">
      <alignment vertical="center"/>
    </xf>
    <xf numFmtId="187" fontId="5" fillId="0" borderId="21" xfId="0" applyNumberFormat="1" applyFont="1" applyFill="1" applyBorder="1" applyAlignment="1">
      <alignment vertical="center"/>
    </xf>
    <xf numFmtId="187" fontId="5" fillId="0" borderId="47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87" fontId="5" fillId="0" borderId="30" xfId="0" applyNumberFormat="1" applyFont="1" applyFill="1" applyBorder="1" applyAlignment="1">
      <alignment vertical="center"/>
    </xf>
    <xf numFmtId="0" fontId="13" fillId="0" borderId="63" xfId="0" applyFont="1" applyFill="1" applyBorder="1" applyAlignment="1">
      <alignment horizontal="center" vertical="center"/>
    </xf>
    <xf numFmtId="187" fontId="5" fillId="0" borderId="151" xfId="0" applyNumberFormat="1" applyFont="1" applyFill="1" applyBorder="1" applyAlignment="1">
      <alignment vertical="center"/>
    </xf>
    <xf numFmtId="187" fontId="5" fillId="0" borderId="72" xfId="0" applyNumberFormat="1" applyFont="1" applyFill="1" applyBorder="1" applyAlignment="1">
      <alignment vertical="center"/>
    </xf>
    <xf numFmtId="187" fontId="5" fillId="0" borderId="38" xfId="0" applyNumberFormat="1" applyFont="1" applyFill="1" applyBorder="1" applyAlignment="1">
      <alignment vertical="center"/>
    </xf>
    <xf numFmtId="187" fontId="5" fillId="0" borderId="143" xfId="48" applyNumberFormat="1" applyFont="1" applyFill="1" applyBorder="1" applyAlignment="1">
      <alignment vertical="center"/>
    </xf>
    <xf numFmtId="187" fontId="5" fillId="0" borderId="152" xfId="0" applyNumberFormat="1" applyFont="1" applyFill="1" applyBorder="1" applyAlignment="1">
      <alignment horizontal="right" vertical="center"/>
    </xf>
    <xf numFmtId="187" fontId="5" fillId="0" borderId="15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5" fillId="0" borderId="17" xfId="0" applyFont="1" applyFill="1" applyBorder="1" applyAlignment="1">
      <alignment horizontal="right"/>
    </xf>
    <xf numFmtId="0" fontId="5" fillId="0" borderId="3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/>
    </xf>
    <xf numFmtId="38" fontId="5" fillId="0" borderId="46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38" fontId="5" fillId="0" borderId="95" xfId="48" applyFont="1" applyFill="1" applyBorder="1" applyAlignment="1">
      <alignment horizontal="right" vertical="center"/>
    </xf>
    <xf numFmtId="38" fontId="5" fillId="0" borderId="93" xfId="48" applyFont="1" applyFill="1" applyBorder="1" applyAlignment="1">
      <alignment vertical="center"/>
    </xf>
    <xf numFmtId="0" fontId="5" fillId="0" borderId="28" xfId="48" applyNumberFormat="1" applyFont="1" applyFill="1" applyBorder="1" applyAlignment="1">
      <alignment horizontal="right" vertical="center"/>
    </xf>
    <xf numFmtId="0" fontId="5" fillId="0" borderId="32" xfId="48" applyNumberFormat="1" applyFont="1" applyFill="1" applyBorder="1" applyAlignment="1">
      <alignment horizontal="right" vertical="center"/>
    </xf>
    <xf numFmtId="38" fontId="5" fillId="0" borderId="28" xfId="48" applyFont="1" applyFill="1" applyBorder="1" applyAlignment="1">
      <alignment horizontal="right" vertical="center"/>
    </xf>
    <xf numFmtId="38" fontId="5" fillId="0" borderId="32" xfId="48" applyFont="1" applyFill="1" applyBorder="1" applyAlignment="1">
      <alignment horizontal="right" vertical="center"/>
    </xf>
    <xf numFmtId="0" fontId="5" fillId="0" borderId="31" xfId="48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38" fontId="5" fillId="0" borderId="103" xfId="48" applyFont="1" applyFill="1" applyBorder="1" applyAlignment="1">
      <alignment horizontal="right" vertical="center"/>
    </xf>
    <xf numFmtId="38" fontId="5" fillId="0" borderId="104" xfId="48" applyFont="1" applyFill="1" applyBorder="1" applyAlignment="1">
      <alignment horizontal="right" vertical="center"/>
    </xf>
    <xf numFmtId="38" fontId="5" fillId="0" borderId="50" xfId="48" applyFont="1" applyFill="1" applyBorder="1" applyAlignment="1">
      <alignment horizontal="right" vertical="center"/>
    </xf>
    <xf numFmtId="38" fontId="5" fillId="0" borderId="105" xfId="48" applyFont="1" applyFill="1" applyBorder="1" applyAlignment="1">
      <alignment horizontal="right" vertical="center"/>
    </xf>
    <xf numFmtId="187" fontId="5" fillId="0" borderId="153" xfId="0" applyNumberFormat="1" applyFont="1" applyFill="1" applyBorder="1" applyAlignment="1">
      <alignment horizontal="right" vertical="center"/>
    </xf>
    <xf numFmtId="187" fontId="5" fillId="0" borderId="154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6" fillId="0" borderId="130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distributed" vertical="center"/>
    </xf>
    <xf numFmtId="0" fontId="6" fillId="0" borderId="109" xfId="0" applyFont="1" applyFill="1" applyBorder="1" applyAlignment="1">
      <alignment horizontal="distributed" vertical="center"/>
    </xf>
    <xf numFmtId="0" fontId="5" fillId="0" borderId="17" xfId="48" applyNumberFormat="1" applyFont="1" applyFill="1" applyBorder="1" applyAlignment="1">
      <alignment horizontal="right" vertical="center"/>
    </xf>
    <xf numFmtId="0" fontId="5" fillId="0" borderId="21" xfId="48" applyNumberFormat="1" applyFont="1" applyFill="1" applyBorder="1" applyAlignment="1">
      <alignment horizontal="right" vertical="center"/>
    </xf>
    <xf numFmtId="0" fontId="5" fillId="0" borderId="28" xfId="62" applyFont="1" applyFill="1" applyBorder="1" applyAlignment="1">
      <alignment horizontal="right" vertical="center"/>
      <protection/>
    </xf>
    <xf numFmtId="0" fontId="5" fillId="0" borderId="46" xfId="48" applyNumberFormat="1" applyFont="1" applyFill="1" applyBorder="1" applyAlignment="1">
      <alignment horizontal="right" vertical="center"/>
    </xf>
    <xf numFmtId="0" fontId="5" fillId="0" borderId="95" xfId="48" applyNumberFormat="1" applyFont="1" applyFill="1" applyBorder="1" applyAlignment="1">
      <alignment horizontal="right" vertical="center"/>
    </xf>
    <xf numFmtId="0" fontId="5" fillId="0" borderId="99" xfId="48" applyNumberFormat="1" applyFont="1" applyFill="1" applyBorder="1" applyAlignment="1">
      <alignment horizontal="right" vertical="center"/>
    </xf>
    <xf numFmtId="0" fontId="5" fillId="0" borderId="97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5" fillId="0" borderId="136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4" fillId="0" borderId="0" xfId="0" applyFont="1" applyAlignment="1">
      <alignment vertical="center" shrinkToFit="1"/>
    </xf>
    <xf numFmtId="0" fontId="6" fillId="0" borderId="9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0" fillId="0" borderId="29" xfId="0" applyFont="1" applyFill="1" applyBorder="1" applyAlignment="1">
      <alignment vertical="center"/>
    </xf>
    <xf numFmtId="187" fontId="5" fillId="0" borderId="15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187" fontId="5" fillId="0" borderId="143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0" fontId="5" fillId="0" borderId="130" xfId="62" applyFont="1" applyFill="1" applyBorder="1" applyAlignment="1">
      <alignment horizontal="distributed" vertical="center"/>
      <protection/>
    </xf>
    <xf numFmtId="0" fontId="5" fillId="0" borderId="79" xfId="62" applyFont="1" applyFill="1" applyBorder="1" applyAlignment="1">
      <alignment horizontal="distributed" vertical="center"/>
      <protection/>
    </xf>
    <xf numFmtId="0" fontId="5" fillId="0" borderId="109" xfId="62" applyFont="1" applyFill="1" applyBorder="1" applyAlignment="1">
      <alignment horizontal="distributed" vertical="center"/>
      <protection/>
    </xf>
    <xf numFmtId="0" fontId="14" fillId="0" borderId="100" xfId="62" applyFont="1" applyFill="1" applyBorder="1" applyAlignment="1">
      <alignment horizontal="distributed" vertical="center"/>
      <protection/>
    </xf>
    <xf numFmtId="0" fontId="5" fillId="0" borderId="0" xfId="61" applyFont="1" applyFill="1" applyAlignment="1">
      <alignment vertical="center"/>
      <protection/>
    </xf>
    <xf numFmtId="178" fontId="5" fillId="0" borderId="106" xfId="0" applyNumberFormat="1" applyFont="1" applyBorder="1" applyAlignment="1" quotePrefix="1">
      <alignment horizontal="right" vertical="top"/>
    </xf>
    <xf numFmtId="178" fontId="5" fillId="0" borderId="10" xfId="0" applyNumberFormat="1" applyFont="1" applyBorder="1" applyAlignment="1">
      <alignment horizontal="right" vertical="top"/>
    </xf>
    <xf numFmtId="186" fontId="5" fillId="0" borderId="11" xfId="0" applyNumberFormat="1" applyFont="1" applyBorder="1" applyAlignment="1">
      <alignment horizontal="right" vertical="top"/>
    </xf>
    <xf numFmtId="178" fontId="5" fillId="0" borderId="106" xfId="0" applyNumberFormat="1" applyFont="1" applyBorder="1" applyAlignment="1">
      <alignment horizontal="right" vertical="top"/>
    </xf>
    <xf numFmtId="186" fontId="5" fillId="0" borderId="10" xfId="0" applyNumberFormat="1" applyFont="1" applyBorder="1" applyAlignment="1">
      <alignment horizontal="right" vertical="top"/>
    </xf>
    <xf numFmtId="0" fontId="5" fillId="0" borderId="0" xfId="61" applyFont="1" applyFill="1" applyAlignment="1">
      <alignment vertical="top"/>
      <protection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19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87" fontId="5" fillId="0" borderId="131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vertical="center"/>
    </xf>
    <xf numFmtId="0" fontId="13" fillId="0" borderId="156" xfId="0" applyFont="1" applyFill="1" applyBorder="1" applyAlignment="1">
      <alignment horizontal="center" vertical="center"/>
    </xf>
    <xf numFmtId="0" fontId="13" fillId="0" borderId="109" xfId="0" applyFont="1" applyFill="1" applyBorder="1" applyAlignment="1">
      <alignment horizontal="center" vertical="center"/>
    </xf>
    <xf numFmtId="0" fontId="6" fillId="0" borderId="98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vertical="center"/>
    </xf>
    <xf numFmtId="187" fontId="5" fillId="0" borderId="157" xfId="0" applyNumberFormat="1" applyFont="1" applyFill="1" applyBorder="1" applyAlignment="1">
      <alignment horizontal="right" vertical="center"/>
    </xf>
    <xf numFmtId="187" fontId="5" fillId="0" borderId="11" xfId="0" applyNumberFormat="1" applyFont="1" applyFill="1" applyBorder="1" applyAlignment="1">
      <alignment vertical="center"/>
    </xf>
    <xf numFmtId="187" fontId="5" fillId="0" borderId="140" xfId="0" applyNumberFormat="1" applyFont="1" applyFill="1" applyBorder="1" applyAlignment="1">
      <alignment vertical="center"/>
    </xf>
    <xf numFmtId="187" fontId="1" fillId="0" borderId="6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29" xfId="0" applyNumberFormat="1" applyBorder="1" applyAlignment="1">
      <alignment horizontal="left" vertical="center"/>
    </xf>
    <xf numFmtId="0" fontId="0" fillId="0" borderId="29" xfId="0" applyNumberFormat="1" applyFont="1" applyBorder="1" applyAlignment="1">
      <alignment horizontal="left" vertical="center"/>
    </xf>
    <xf numFmtId="0" fontId="5" fillId="0" borderId="15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15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121" xfId="0" applyFont="1" applyFill="1" applyBorder="1" applyAlignment="1">
      <alignment horizontal="distributed" vertical="center"/>
    </xf>
    <xf numFmtId="0" fontId="6" fillId="0" borderId="69" xfId="0" applyNumberFormat="1" applyFont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 textRotation="255"/>
    </xf>
    <xf numFmtId="0" fontId="6" fillId="0" borderId="95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/>
    </xf>
    <xf numFmtId="0" fontId="5" fillId="0" borderId="160" xfId="0" applyNumberFormat="1" applyFont="1" applyBorder="1" applyAlignment="1">
      <alignment horizontal="center" vertical="center"/>
    </xf>
    <xf numFmtId="0" fontId="5" fillId="0" borderId="161" xfId="0" applyNumberFormat="1" applyFont="1" applyBorder="1" applyAlignment="1">
      <alignment horizontal="center" vertical="center"/>
    </xf>
    <xf numFmtId="0" fontId="6" fillId="0" borderId="136" xfId="0" applyNumberFormat="1" applyFont="1" applyBorder="1" applyAlignment="1">
      <alignment horizontal="center" vertical="center" textRotation="255"/>
    </xf>
    <xf numFmtId="0" fontId="6" fillId="0" borderId="28" xfId="0" applyNumberFormat="1" applyFont="1" applyBorder="1" applyAlignment="1">
      <alignment horizontal="center" vertical="center" textRotation="255"/>
    </xf>
    <xf numFmtId="0" fontId="6" fillId="0" borderId="6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123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left"/>
    </xf>
    <xf numFmtId="0" fontId="5" fillId="0" borderId="162" xfId="0" applyFont="1" applyFill="1" applyBorder="1" applyAlignment="1">
      <alignment horizontal="distributed" vertical="center"/>
    </xf>
    <xf numFmtId="0" fontId="5" fillId="0" borderId="41" xfId="0" applyNumberFormat="1" applyFont="1" applyBorder="1" applyAlignment="1">
      <alignment horizontal="distributed" vertical="center"/>
    </xf>
    <xf numFmtId="0" fontId="5" fillId="0" borderId="42" xfId="0" applyNumberFormat="1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136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0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187" fontId="5" fillId="0" borderId="32" xfId="61" applyNumberFormat="1" applyFont="1" applyFill="1" applyBorder="1" applyAlignment="1">
      <alignment vertical="center"/>
      <protection/>
    </xf>
    <xf numFmtId="187" fontId="5" fillId="0" borderId="29" xfId="61" applyNumberFormat="1" applyFont="1" applyFill="1" applyBorder="1" applyAlignment="1">
      <alignment vertical="center"/>
      <protection/>
    </xf>
    <xf numFmtId="187" fontId="5" fillId="0" borderId="40" xfId="61" applyNumberFormat="1" applyFont="1" applyFill="1" applyBorder="1" applyAlignment="1">
      <alignment vertical="center"/>
      <protection/>
    </xf>
    <xf numFmtId="187" fontId="5" fillId="0" borderId="30" xfId="61" applyNumberFormat="1" applyFont="1" applyFill="1" applyBorder="1" applyAlignment="1">
      <alignment vertical="center"/>
      <protection/>
    </xf>
    <xf numFmtId="187" fontId="5" fillId="0" borderId="71" xfId="61" applyNumberFormat="1" applyFont="1" applyFill="1" applyBorder="1" applyAlignment="1">
      <alignment vertical="center"/>
      <protection/>
    </xf>
    <xf numFmtId="187" fontId="5" fillId="0" borderId="73" xfId="61" applyNumberFormat="1" applyFont="1" applyFill="1" applyBorder="1" applyAlignment="1">
      <alignment vertical="center"/>
      <protection/>
    </xf>
    <xf numFmtId="187" fontId="5" fillId="0" borderId="163" xfId="61" applyNumberFormat="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horizontal="distributed" vertical="center"/>
      <protection/>
    </xf>
    <xf numFmtId="187" fontId="5" fillId="0" borderId="27" xfId="61" applyNumberFormat="1" applyFont="1" applyFill="1" applyBorder="1" applyAlignment="1">
      <alignment vertical="center"/>
      <protection/>
    </xf>
    <xf numFmtId="187" fontId="5" fillId="0" borderId="22" xfId="61" applyNumberFormat="1" applyFont="1" applyFill="1" applyBorder="1" applyAlignment="1">
      <alignment vertical="center"/>
      <protection/>
    </xf>
    <xf numFmtId="187" fontId="5" fillId="0" borderId="24" xfId="61" applyNumberFormat="1" applyFont="1" applyFill="1" applyBorder="1" applyAlignment="1">
      <alignment vertical="center"/>
      <protection/>
    </xf>
    <xf numFmtId="187" fontId="5" fillId="0" borderId="23" xfId="61" applyNumberFormat="1" applyFont="1" applyFill="1" applyBorder="1" applyAlignment="1">
      <alignment vertical="center"/>
      <protection/>
    </xf>
    <xf numFmtId="187" fontId="5" fillId="0" borderId="47" xfId="61" applyNumberFormat="1" applyFont="1" applyFill="1" applyBorder="1" applyAlignment="1">
      <alignment vertical="center"/>
      <protection/>
    </xf>
    <xf numFmtId="187" fontId="5" fillId="0" borderId="48" xfId="61" applyNumberFormat="1" applyFont="1" applyFill="1" applyBorder="1" applyAlignment="1">
      <alignment vertical="center"/>
      <protection/>
    </xf>
    <xf numFmtId="187" fontId="5" fillId="0" borderId="0" xfId="61" applyNumberFormat="1" applyFont="1" applyFill="1" applyBorder="1" applyAlignment="1">
      <alignment vertical="center"/>
      <protection/>
    </xf>
    <xf numFmtId="187" fontId="5" fillId="0" borderId="45" xfId="61" applyNumberFormat="1" applyFont="1" applyFill="1" applyBorder="1" applyAlignment="1">
      <alignment vertical="center"/>
      <protection/>
    </xf>
    <xf numFmtId="187" fontId="5" fillId="0" borderId="46" xfId="61" applyNumberFormat="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187" fontId="5" fillId="0" borderId="20" xfId="61" applyNumberFormat="1" applyFont="1" applyFill="1" applyBorder="1" applyAlignment="1">
      <alignment vertical="center"/>
      <protection/>
    </xf>
    <xf numFmtId="187" fontId="5" fillId="0" borderId="18" xfId="61" applyNumberFormat="1" applyFont="1" applyFill="1" applyBorder="1" applyAlignment="1">
      <alignment vertical="center"/>
      <protection/>
    </xf>
    <xf numFmtId="187" fontId="5" fillId="0" borderId="19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187" fontId="5" fillId="0" borderId="16" xfId="61" applyNumberFormat="1" applyFont="1" applyFill="1" applyBorder="1" applyAlignment="1">
      <alignment vertical="center"/>
      <protection/>
    </xf>
    <xf numFmtId="187" fontId="5" fillId="0" borderId="131" xfId="61" applyNumberFormat="1" applyFont="1" applyFill="1" applyBorder="1" applyAlignment="1">
      <alignment vertical="center"/>
      <protection/>
    </xf>
    <xf numFmtId="187" fontId="5" fillId="0" borderId="164" xfId="61" applyNumberFormat="1" applyFont="1" applyFill="1" applyBorder="1" applyAlignment="1">
      <alignment vertical="center"/>
      <protection/>
    </xf>
    <xf numFmtId="187" fontId="5" fillId="0" borderId="26" xfId="61" applyNumberFormat="1" applyFont="1" applyFill="1" applyBorder="1" applyAlignment="1">
      <alignment vertical="center"/>
      <protection/>
    </xf>
    <xf numFmtId="187" fontId="5" fillId="0" borderId="142" xfId="61" applyNumberFormat="1" applyFont="1" applyFill="1" applyBorder="1" applyAlignment="1">
      <alignment vertical="center"/>
      <protection/>
    </xf>
    <xf numFmtId="0" fontId="5" fillId="0" borderId="160" xfId="61" applyFont="1" applyFill="1" applyBorder="1" applyAlignment="1">
      <alignment horizontal="center" vertical="center"/>
      <protection/>
    </xf>
    <xf numFmtId="0" fontId="5" fillId="0" borderId="108" xfId="61" applyFont="1" applyFill="1" applyBorder="1" applyAlignment="1">
      <alignment horizontal="center" vertical="center"/>
      <protection/>
    </xf>
    <xf numFmtId="0" fontId="5" fillId="0" borderId="123" xfId="61" applyFont="1" applyFill="1" applyBorder="1" applyAlignment="1">
      <alignment horizontal="center" vertical="center"/>
      <protection/>
    </xf>
    <xf numFmtId="0" fontId="5" fillId="0" borderId="131" xfId="61" applyFont="1" applyFill="1" applyBorder="1" applyAlignment="1">
      <alignment horizontal="distributed" vertical="center"/>
      <protection/>
    </xf>
    <xf numFmtId="187" fontId="5" fillId="0" borderId="133" xfId="61" applyNumberFormat="1" applyFont="1" applyFill="1" applyBorder="1" applyAlignment="1">
      <alignment vertical="center"/>
      <protection/>
    </xf>
    <xf numFmtId="0" fontId="5" fillId="0" borderId="161" xfId="61" applyFont="1" applyFill="1" applyBorder="1" applyAlignment="1">
      <alignment horizontal="center" vertical="center"/>
      <protection/>
    </xf>
    <xf numFmtId="187" fontId="5" fillId="0" borderId="70" xfId="61" applyNumberFormat="1" applyFont="1" applyFill="1" applyBorder="1" applyAlignment="1">
      <alignment vertical="center"/>
      <protection/>
    </xf>
    <xf numFmtId="0" fontId="5" fillId="0" borderId="71" xfId="61" applyFont="1" applyFill="1" applyBorder="1" applyAlignment="1">
      <alignment vertical="center"/>
      <protection/>
    </xf>
    <xf numFmtId="0" fontId="5" fillId="0" borderId="163" xfId="61" applyFont="1" applyFill="1" applyBorder="1" applyAlignment="1">
      <alignment vertical="center"/>
      <protection/>
    </xf>
    <xf numFmtId="0" fontId="5" fillId="0" borderId="70" xfId="61" applyFont="1" applyFill="1" applyBorder="1" applyAlignment="1">
      <alignment vertical="center"/>
      <protection/>
    </xf>
    <xf numFmtId="0" fontId="5" fillId="0" borderId="143" xfId="61" applyFont="1" applyFill="1" applyBorder="1" applyAlignment="1">
      <alignment vertical="center"/>
      <protection/>
    </xf>
    <xf numFmtId="0" fontId="5" fillId="0" borderId="107" xfId="61" applyFont="1" applyFill="1" applyBorder="1" applyAlignment="1">
      <alignment horizontal="center" vertical="center"/>
      <protection/>
    </xf>
    <xf numFmtId="187" fontId="5" fillId="0" borderId="132" xfId="61" applyNumberFormat="1" applyFont="1" applyFill="1" applyBorder="1" applyAlignment="1">
      <alignment vertical="center"/>
      <protection/>
    </xf>
    <xf numFmtId="0" fontId="5" fillId="0" borderId="73" xfId="61" applyFont="1" applyFill="1" applyBorder="1" applyAlignment="1">
      <alignment horizontal="distributed" vertical="center"/>
      <protection/>
    </xf>
    <xf numFmtId="0" fontId="5" fillId="0" borderId="165" xfId="61" applyFont="1" applyFill="1" applyBorder="1" applyAlignment="1">
      <alignment horizontal="distributed" vertical="center"/>
      <protection/>
    </xf>
    <xf numFmtId="0" fontId="5" fillId="0" borderId="111" xfId="61" applyFont="1" applyFill="1" applyBorder="1" applyAlignment="1">
      <alignment vertical="center"/>
      <protection/>
    </xf>
    <xf numFmtId="0" fontId="5" fillId="0" borderId="49" xfId="61" applyFont="1" applyFill="1" applyBorder="1" applyAlignment="1">
      <alignment horizontal="distributed" vertical="center"/>
      <protection/>
    </xf>
    <xf numFmtId="0" fontId="5" fillId="0" borderId="88" xfId="61" applyFont="1" applyFill="1" applyBorder="1" applyAlignment="1">
      <alignment horizontal="center" vertical="center"/>
      <protection/>
    </xf>
    <xf numFmtId="0" fontId="5" fillId="0" borderId="49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58" xfId="61" applyFont="1" applyFill="1" applyBorder="1" applyAlignment="1">
      <alignment horizontal="center" vertical="center"/>
      <protection/>
    </xf>
    <xf numFmtId="0" fontId="5" fillId="0" borderId="159" xfId="61" applyFont="1" applyFill="1" applyBorder="1" applyAlignment="1">
      <alignment horizontal="center" vertical="center"/>
      <protection/>
    </xf>
    <xf numFmtId="0" fontId="5" fillId="0" borderId="166" xfId="61" applyFont="1" applyFill="1" applyBorder="1" applyAlignment="1">
      <alignment horizontal="center" vertical="center"/>
      <protection/>
    </xf>
    <xf numFmtId="187" fontId="5" fillId="0" borderId="111" xfId="61" applyNumberFormat="1" applyFont="1" applyFill="1" applyBorder="1" applyAlignment="1">
      <alignment vertical="center"/>
      <protection/>
    </xf>
    <xf numFmtId="187" fontId="5" fillId="0" borderId="143" xfId="61" applyNumberFormat="1" applyFont="1" applyFill="1" applyBorder="1" applyAlignment="1">
      <alignment vertical="center"/>
      <protection/>
    </xf>
    <xf numFmtId="0" fontId="5" fillId="0" borderId="42" xfId="61" applyFont="1" applyFill="1" applyBorder="1" applyAlignment="1">
      <alignment horizontal="distributed" vertical="center"/>
      <protection/>
    </xf>
    <xf numFmtId="0" fontId="5" fillId="0" borderId="26" xfId="61" applyFont="1" applyFill="1" applyBorder="1" applyAlignment="1">
      <alignment vertical="center"/>
      <protection/>
    </xf>
    <xf numFmtId="0" fontId="5" fillId="0" borderId="164" xfId="61" applyFont="1" applyFill="1" applyBorder="1" applyAlignment="1">
      <alignment vertical="center"/>
      <protection/>
    </xf>
    <xf numFmtId="0" fontId="5" fillId="0" borderId="132" xfId="61" applyFont="1" applyFill="1" applyBorder="1" applyAlignment="1">
      <alignment vertical="center"/>
      <protection/>
    </xf>
    <xf numFmtId="0" fontId="5" fillId="0" borderId="142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133" xfId="61" applyFont="1" applyFill="1" applyBorder="1" applyAlignment="1">
      <alignment vertical="center"/>
      <protection/>
    </xf>
    <xf numFmtId="0" fontId="5" fillId="0" borderId="167" xfId="61" applyFont="1" applyFill="1" applyBorder="1" applyAlignment="1">
      <alignment horizontal="center" vertical="center"/>
      <protection/>
    </xf>
    <xf numFmtId="0" fontId="5" fillId="0" borderId="168" xfId="61" applyFont="1" applyFill="1" applyBorder="1" applyAlignment="1">
      <alignment horizontal="center" vertical="center"/>
      <protection/>
    </xf>
    <xf numFmtId="0" fontId="5" fillId="0" borderId="147" xfId="61" applyFont="1" applyFill="1" applyBorder="1" applyAlignment="1">
      <alignment horizontal="center" vertical="center"/>
      <protection/>
    </xf>
    <xf numFmtId="0" fontId="5" fillId="0" borderId="144" xfId="61" applyFont="1" applyFill="1" applyBorder="1" applyAlignment="1">
      <alignment horizontal="center" vertical="center"/>
      <protection/>
    </xf>
    <xf numFmtId="0" fontId="5" fillId="0" borderId="169" xfId="61" applyFont="1" applyFill="1" applyBorder="1" applyAlignment="1">
      <alignment horizontal="center" vertical="center"/>
      <protection/>
    </xf>
    <xf numFmtId="0" fontId="5" fillId="0" borderId="170" xfId="61" applyFont="1" applyFill="1" applyBorder="1" applyAlignment="1">
      <alignment horizontal="center" vertical="center"/>
      <protection/>
    </xf>
    <xf numFmtId="0" fontId="5" fillId="0" borderId="105" xfId="61" applyFont="1" applyFill="1" applyBorder="1" applyAlignment="1">
      <alignment horizontal="distributed" vertical="center"/>
      <protection/>
    </xf>
    <xf numFmtId="0" fontId="5" fillId="0" borderId="51" xfId="61" applyFont="1" applyFill="1" applyBorder="1" applyAlignment="1">
      <alignment horizontal="distributed" vertical="center"/>
      <protection/>
    </xf>
    <xf numFmtId="0" fontId="5" fillId="0" borderId="102" xfId="61" applyFont="1" applyFill="1" applyBorder="1" applyAlignment="1">
      <alignment horizontal="center" vertical="center"/>
      <protection/>
    </xf>
    <xf numFmtId="0" fontId="5" fillId="0" borderId="105" xfId="61" applyFont="1" applyFill="1" applyBorder="1" applyAlignment="1">
      <alignment horizontal="center" vertical="center"/>
      <protection/>
    </xf>
    <xf numFmtId="0" fontId="5" fillId="0" borderId="117" xfId="61" applyFont="1" applyFill="1" applyBorder="1" applyAlignment="1">
      <alignment horizontal="center" vertical="center"/>
      <protection/>
    </xf>
    <xf numFmtId="0" fontId="5" fillId="0" borderId="51" xfId="61" applyFont="1" applyFill="1" applyBorder="1" applyAlignment="1">
      <alignment horizontal="center" vertical="center"/>
      <protection/>
    </xf>
    <xf numFmtId="0" fontId="5" fillId="0" borderId="103" xfId="61" applyFont="1" applyFill="1" applyBorder="1" applyAlignment="1">
      <alignment horizontal="center" vertical="center" wrapText="1"/>
      <protection/>
    </xf>
    <xf numFmtId="0" fontId="5" fillId="0" borderId="58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distributed" vertical="center"/>
      <protection/>
    </xf>
    <xf numFmtId="0" fontId="5" fillId="0" borderId="124" xfId="61" applyFont="1" applyFill="1" applyBorder="1" applyAlignment="1">
      <alignment horizontal="distributed" vertical="center"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distributed" vertical="center" shrinkToFit="1"/>
      <protection/>
    </xf>
    <xf numFmtId="0" fontId="6" fillId="0" borderId="0" xfId="61" applyFont="1" applyFill="1" applyBorder="1" applyAlignment="1">
      <alignment horizontal="distributed" vertical="center" shrinkToFit="1"/>
      <protection/>
    </xf>
    <xf numFmtId="0" fontId="6" fillId="0" borderId="42" xfId="61" applyFont="1" applyFill="1" applyBorder="1" applyAlignment="1">
      <alignment horizontal="distributed" vertical="center" shrinkToFit="1"/>
      <protection/>
    </xf>
    <xf numFmtId="187" fontId="5" fillId="0" borderId="16" xfId="61" applyNumberFormat="1" applyFont="1" applyFill="1" applyBorder="1" applyAlignment="1">
      <alignment/>
      <protection/>
    </xf>
    <xf numFmtId="187" fontId="5" fillId="0" borderId="19" xfId="61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18" xfId="61" applyFont="1" applyFill="1" applyBorder="1" applyAlignment="1">
      <alignment horizontal="distributed" vertical="center" shrinkToFit="1"/>
      <protection/>
    </xf>
    <xf numFmtId="0" fontId="5" fillId="0" borderId="0" xfId="61" applyFont="1" applyFill="1" applyBorder="1" applyAlignment="1">
      <alignment horizontal="distributed" vertical="center" shrinkToFit="1"/>
      <protection/>
    </xf>
    <xf numFmtId="0" fontId="5" fillId="0" borderId="42" xfId="61" applyFont="1" applyFill="1" applyBorder="1" applyAlignment="1">
      <alignment horizontal="distributed" vertical="center" shrinkToFit="1"/>
      <protection/>
    </xf>
    <xf numFmtId="0" fontId="5" fillId="0" borderId="23" xfId="61" applyFont="1" applyFill="1" applyBorder="1" applyAlignment="1">
      <alignment horizontal="distributed" vertical="center" shrinkToFit="1"/>
      <protection/>
    </xf>
    <xf numFmtId="0" fontId="5" fillId="0" borderId="22" xfId="61" applyFont="1" applyFill="1" applyBorder="1" applyAlignment="1">
      <alignment horizontal="distributed" vertical="center" shrinkToFit="1"/>
      <protection/>
    </xf>
    <xf numFmtId="0" fontId="5" fillId="0" borderId="124" xfId="61" applyFont="1" applyFill="1" applyBorder="1" applyAlignment="1">
      <alignment horizontal="distributed" vertical="center" shrinkToFit="1"/>
      <protection/>
    </xf>
    <xf numFmtId="0" fontId="5" fillId="0" borderId="18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distributed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131" xfId="61" applyFont="1" applyFill="1" applyBorder="1" applyAlignment="1">
      <alignment horizontal="distributed" vertical="center" wrapText="1"/>
      <protection/>
    </xf>
    <xf numFmtId="0" fontId="5" fillId="0" borderId="132" xfId="61" applyFont="1" applyFill="1" applyBorder="1" applyAlignment="1">
      <alignment horizontal="distributed" vertical="center"/>
      <protection/>
    </xf>
    <xf numFmtId="0" fontId="5" fillId="0" borderId="171" xfId="61" applyFont="1" applyFill="1" applyBorder="1" applyAlignment="1">
      <alignment horizontal="distributed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68" xfId="61" applyFont="1" applyFill="1" applyBorder="1" applyAlignment="1">
      <alignment horizontal="center" vertical="center"/>
      <protection/>
    </xf>
    <xf numFmtId="0" fontId="5" fillId="0" borderId="172" xfId="61" applyFont="1" applyFill="1" applyBorder="1" applyAlignment="1">
      <alignment horizontal="center" vertical="center"/>
      <protection/>
    </xf>
    <xf numFmtId="187" fontId="5" fillId="0" borderId="32" xfId="48" applyNumberFormat="1" applyFont="1" applyFill="1" applyBorder="1" applyAlignment="1">
      <alignment horizontal="right" vertical="center"/>
    </xf>
    <xf numFmtId="187" fontId="5" fillId="0" borderId="29" xfId="48" applyNumberFormat="1" applyFont="1" applyFill="1" applyBorder="1" applyAlignment="1">
      <alignment horizontal="right" vertical="center"/>
    </xf>
    <xf numFmtId="187" fontId="5" fillId="0" borderId="40" xfId="48" applyNumberFormat="1" applyFont="1" applyFill="1" applyBorder="1" applyAlignment="1">
      <alignment horizontal="right" vertical="center"/>
    </xf>
    <xf numFmtId="187" fontId="5" fillId="0" borderId="173" xfId="61" applyNumberFormat="1" applyFont="1" applyFill="1" applyBorder="1" applyAlignment="1">
      <alignment vertical="center"/>
      <protection/>
    </xf>
    <xf numFmtId="187" fontId="5" fillId="0" borderId="151" xfId="61" applyNumberFormat="1" applyFont="1" applyFill="1" applyBorder="1" applyAlignment="1">
      <alignment vertical="center"/>
      <protection/>
    </xf>
    <xf numFmtId="187" fontId="5" fillId="0" borderId="32" xfId="61" applyNumberFormat="1" applyFont="1" applyFill="1" applyBorder="1" applyAlignment="1">
      <alignment horizontal="right" vertical="center"/>
      <protection/>
    </xf>
    <xf numFmtId="187" fontId="5" fillId="0" borderId="29" xfId="61" applyNumberFormat="1" applyFont="1" applyFill="1" applyBorder="1" applyAlignment="1">
      <alignment horizontal="right" vertical="center"/>
      <protection/>
    </xf>
    <xf numFmtId="187" fontId="5" fillId="0" borderId="174" xfId="61" applyNumberFormat="1" applyFont="1" applyFill="1" applyBorder="1" applyAlignment="1">
      <alignment vertical="center"/>
      <protection/>
    </xf>
    <xf numFmtId="187" fontId="5" fillId="0" borderId="175" xfId="61" applyNumberFormat="1" applyFont="1" applyFill="1" applyBorder="1" applyAlignment="1">
      <alignment vertical="center"/>
      <protection/>
    </xf>
    <xf numFmtId="187" fontId="5" fillId="0" borderId="176" xfId="61" applyNumberFormat="1" applyFont="1" applyFill="1" applyBorder="1" applyAlignment="1">
      <alignment vertical="center"/>
      <protection/>
    </xf>
    <xf numFmtId="187" fontId="5" fillId="0" borderId="18" xfId="48" applyNumberFormat="1" applyFont="1" applyFill="1" applyBorder="1" applyAlignment="1">
      <alignment horizontal="right" vertical="center"/>
    </xf>
    <xf numFmtId="187" fontId="5" fillId="0" borderId="0" xfId="48" applyNumberFormat="1" applyFont="1" applyFill="1" applyBorder="1" applyAlignment="1">
      <alignment horizontal="right" vertical="center"/>
    </xf>
    <xf numFmtId="187" fontId="5" fillId="0" borderId="23" xfId="48" applyNumberFormat="1" applyFont="1" applyFill="1" applyBorder="1" applyAlignment="1">
      <alignment horizontal="right" vertical="center"/>
    </xf>
    <xf numFmtId="187" fontId="5" fillId="0" borderId="22" xfId="48" applyNumberFormat="1" applyFont="1" applyFill="1" applyBorder="1" applyAlignment="1">
      <alignment horizontal="right" vertical="center"/>
    </xf>
    <xf numFmtId="187" fontId="5" fillId="0" borderId="21" xfId="61" applyNumberFormat="1" applyFont="1" applyFill="1" applyBorder="1" applyAlignment="1">
      <alignment vertical="center"/>
      <protection/>
    </xf>
    <xf numFmtId="187" fontId="5" fillId="0" borderId="177" xfId="61" applyNumberFormat="1" applyFont="1" applyFill="1" applyBorder="1" applyAlignment="1">
      <alignment vertical="center"/>
      <protection/>
    </xf>
    <xf numFmtId="187" fontId="5" fillId="0" borderId="30" xfId="48" applyNumberFormat="1" applyFont="1" applyFill="1" applyBorder="1" applyAlignment="1">
      <alignment horizontal="right" vertical="center"/>
    </xf>
    <xf numFmtId="187" fontId="5" fillId="0" borderId="58" xfId="61" applyNumberFormat="1" applyFont="1" applyFill="1" applyBorder="1" applyAlignment="1">
      <alignment vertical="center"/>
      <protection/>
    </xf>
    <xf numFmtId="187" fontId="5" fillId="0" borderId="38" xfId="61" applyNumberFormat="1" applyFont="1" applyFill="1" applyBorder="1" applyAlignment="1">
      <alignment vertical="center"/>
      <protection/>
    </xf>
    <xf numFmtId="0" fontId="5" fillId="0" borderId="160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/>
      <protection/>
    </xf>
    <xf numFmtId="187" fontId="5" fillId="0" borderId="45" xfId="48" applyNumberFormat="1" applyFont="1" applyFill="1" applyBorder="1" applyAlignment="1">
      <alignment horizontal="right" vertical="center"/>
    </xf>
    <xf numFmtId="187" fontId="5" fillId="0" borderId="46" xfId="48" applyNumberFormat="1" applyFont="1" applyFill="1" applyBorder="1" applyAlignment="1">
      <alignment horizontal="right" vertical="center"/>
    </xf>
    <xf numFmtId="187" fontId="5" fillId="0" borderId="47" xfId="48" applyNumberFormat="1" applyFont="1" applyFill="1" applyBorder="1" applyAlignment="1">
      <alignment horizontal="right" vertical="center"/>
    </xf>
    <xf numFmtId="187" fontId="5" fillId="0" borderId="48" xfId="48" applyNumberFormat="1" applyFont="1" applyFill="1" applyBorder="1" applyAlignment="1">
      <alignment horizontal="right" vertical="center"/>
    </xf>
    <xf numFmtId="187" fontId="5" fillId="0" borderId="45" xfId="61" applyNumberFormat="1" applyFont="1" applyFill="1" applyBorder="1" applyAlignment="1">
      <alignment horizontal="right" vertical="center"/>
      <protection/>
    </xf>
    <xf numFmtId="187" fontId="5" fillId="0" borderId="0" xfId="61" applyNumberFormat="1" applyFont="1" applyFill="1" applyBorder="1" applyAlignment="1">
      <alignment horizontal="right" vertical="center"/>
      <protection/>
    </xf>
    <xf numFmtId="187" fontId="5" fillId="0" borderId="47" xfId="61" applyNumberFormat="1" applyFont="1" applyFill="1" applyBorder="1" applyAlignment="1">
      <alignment horizontal="right" vertical="center"/>
      <protection/>
    </xf>
    <xf numFmtId="187" fontId="5" fillId="0" borderId="22" xfId="61" applyNumberFormat="1" applyFont="1" applyFill="1" applyBorder="1" applyAlignment="1">
      <alignment horizontal="right" vertical="center"/>
      <protection/>
    </xf>
    <xf numFmtId="187" fontId="5" fillId="0" borderId="26" xfId="61" applyNumberFormat="1" applyFont="1" applyFill="1" applyBorder="1" applyAlignment="1">
      <alignment horizontal="right" vertical="center"/>
      <protection/>
    </xf>
    <xf numFmtId="187" fontId="5" fillId="0" borderId="131" xfId="61" applyNumberFormat="1" applyFont="1" applyFill="1" applyBorder="1" applyAlignment="1">
      <alignment horizontal="right" vertical="center"/>
      <protection/>
    </xf>
    <xf numFmtId="0" fontId="5" fillId="0" borderId="24" xfId="61" applyFont="1" applyFill="1" applyBorder="1" applyAlignment="1">
      <alignment horizontal="distributed" vertical="center"/>
      <protection/>
    </xf>
    <xf numFmtId="0" fontId="5" fillId="0" borderId="178" xfId="61" applyFont="1" applyFill="1" applyBorder="1" applyAlignment="1">
      <alignment horizontal="distributed" vertical="center"/>
      <protection/>
    </xf>
    <xf numFmtId="0" fontId="5" fillId="0" borderId="175" xfId="61" applyFont="1" applyFill="1" applyBorder="1" applyAlignment="1">
      <alignment horizontal="distributed" vertical="center"/>
      <protection/>
    </xf>
    <xf numFmtId="0" fontId="5" fillId="0" borderId="179" xfId="61" applyFont="1" applyFill="1" applyBorder="1" applyAlignment="1">
      <alignment horizontal="distributed" vertical="center"/>
      <protection/>
    </xf>
    <xf numFmtId="0" fontId="5" fillId="0" borderId="45" xfId="61" applyFont="1" applyFill="1" applyBorder="1" applyAlignment="1">
      <alignment vertical="center"/>
      <protection/>
    </xf>
    <xf numFmtId="0" fontId="5" fillId="0" borderId="46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187" fontId="5" fillId="0" borderId="150" xfId="61" applyNumberFormat="1" applyFont="1" applyFill="1" applyBorder="1" applyAlignment="1">
      <alignment vertical="center"/>
      <protection/>
    </xf>
    <xf numFmtId="187" fontId="5" fillId="0" borderId="17" xfId="61" applyNumberFormat="1" applyFont="1" applyFill="1" applyBorder="1" applyAlignment="1">
      <alignment vertical="center"/>
      <protection/>
    </xf>
    <xf numFmtId="187" fontId="5" fillId="0" borderId="132" xfId="48" applyNumberFormat="1" applyFont="1" applyFill="1" applyBorder="1" applyAlignment="1">
      <alignment horizontal="right" vertical="center"/>
    </xf>
    <xf numFmtId="187" fontId="5" fillId="0" borderId="131" xfId="48" applyNumberFormat="1" applyFont="1" applyFill="1" applyBorder="1" applyAlignment="1">
      <alignment horizontal="right" vertical="center"/>
    </xf>
    <xf numFmtId="187" fontId="5" fillId="0" borderId="26" xfId="48" applyNumberFormat="1" applyFont="1" applyFill="1" applyBorder="1" applyAlignment="1">
      <alignment horizontal="right" vertical="center"/>
    </xf>
    <xf numFmtId="187" fontId="5" fillId="0" borderId="142" xfId="48" applyNumberFormat="1" applyFont="1" applyFill="1" applyBorder="1" applyAlignment="1">
      <alignment horizontal="right" vertical="center"/>
    </xf>
    <xf numFmtId="0" fontId="5" fillId="0" borderId="63" xfId="61" applyFont="1" applyFill="1" applyBorder="1" applyAlignment="1">
      <alignment horizontal="center" vertical="center"/>
      <protection/>
    </xf>
    <xf numFmtId="0" fontId="5" fillId="0" borderId="175" xfId="61" applyFont="1" applyFill="1" applyBorder="1" applyAlignment="1">
      <alignment horizontal="center" vertical="center"/>
      <protection/>
    </xf>
    <xf numFmtId="0" fontId="5" fillId="0" borderId="180" xfId="61" applyFont="1" applyFill="1" applyBorder="1" applyAlignment="1">
      <alignment horizontal="center" vertical="center"/>
      <protection/>
    </xf>
    <xf numFmtId="0" fontId="5" fillId="0" borderId="146" xfId="61" applyFont="1" applyFill="1" applyBorder="1" applyAlignment="1">
      <alignment horizontal="center" vertical="center" wrapText="1"/>
      <protection/>
    </xf>
    <xf numFmtId="0" fontId="5" fillId="0" borderId="146" xfId="61" applyFont="1" applyFill="1" applyBorder="1" applyAlignment="1">
      <alignment horizontal="center" vertical="center"/>
      <protection/>
    </xf>
    <xf numFmtId="0" fontId="5" fillId="0" borderId="177" xfId="61" applyFont="1" applyFill="1" applyBorder="1" applyAlignment="1">
      <alignment horizontal="center" vertical="center"/>
      <protection/>
    </xf>
    <xf numFmtId="0" fontId="5" fillId="0" borderId="136" xfId="61" applyFont="1" applyFill="1" applyBorder="1" applyAlignment="1">
      <alignment horizontal="center" vertical="center"/>
      <protection/>
    </xf>
    <xf numFmtId="0" fontId="5" fillId="0" borderId="161" xfId="61" applyFont="1" applyFill="1" applyBorder="1" applyAlignment="1">
      <alignment horizontal="center" vertical="center" wrapText="1"/>
      <protection/>
    </xf>
    <xf numFmtId="0" fontId="5" fillId="0" borderId="181" xfId="61" applyFont="1" applyFill="1" applyBorder="1" applyAlignment="1">
      <alignment horizontal="center" vertical="center"/>
      <protection/>
    </xf>
    <xf numFmtId="0" fontId="5" fillId="0" borderId="145" xfId="61" applyFont="1" applyFill="1" applyBorder="1" applyAlignment="1">
      <alignment horizontal="center" vertical="center"/>
      <protection/>
    </xf>
    <xf numFmtId="0" fontId="5" fillId="0" borderId="176" xfId="61" applyFont="1" applyFill="1" applyBorder="1" applyAlignment="1">
      <alignment horizontal="center" vertical="center"/>
      <protection/>
    </xf>
    <xf numFmtId="0" fontId="5" fillId="0" borderId="136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108" xfId="61" applyFont="1" applyFill="1" applyBorder="1" applyAlignment="1">
      <alignment horizontal="center" vertical="center" wrapText="1"/>
      <protection/>
    </xf>
    <xf numFmtId="0" fontId="5" fillId="0" borderId="123" xfId="61" applyFont="1" applyFill="1" applyBorder="1" applyAlignment="1">
      <alignment horizontal="center" vertical="center" wrapText="1"/>
      <protection/>
    </xf>
    <xf numFmtId="0" fontId="5" fillId="0" borderId="45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5" fillId="0" borderId="182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49" xfId="0" applyFont="1" applyFill="1" applyBorder="1" applyAlignment="1">
      <alignment horizontal="distributed" vertical="center"/>
    </xf>
    <xf numFmtId="0" fontId="5" fillId="0" borderId="159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 wrapText="1"/>
    </xf>
    <xf numFmtId="0" fontId="5" fillId="0" borderId="4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75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shrinkToFit="1"/>
    </xf>
    <xf numFmtId="0" fontId="0" fillId="0" borderId="175" xfId="0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 wrapText="1"/>
    </xf>
    <xf numFmtId="0" fontId="5" fillId="0" borderId="48" xfId="0" applyFont="1" applyFill="1" applyBorder="1" applyAlignment="1">
      <alignment horizontal="distributed" vertical="center"/>
    </xf>
    <xf numFmtId="0" fontId="5" fillId="0" borderId="142" xfId="0" applyFont="1" applyFill="1" applyBorder="1" applyAlignment="1">
      <alignment horizontal="distributed" vertical="center" wrapText="1"/>
    </xf>
    <xf numFmtId="0" fontId="5" fillId="0" borderId="158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64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06" xfId="0" applyFont="1" applyFill="1" applyBorder="1" applyAlignment="1">
      <alignment horizontal="distributed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8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distributed" vertical="center"/>
    </xf>
    <xf numFmtId="0" fontId="5" fillId="0" borderId="185" xfId="0" applyFont="1" applyFill="1" applyBorder="1" applyAlignment="1">
      <alignment horizontal="distributed" vertical="center"/>
    </xf>
    <xf numFmtId="0" fontId="5" fillId="0" borderId="105" xfId="0" applyFont="1" applyFill="1" applyBorder="1" applyAlignment="1">
      <alignment horizontal="distributed" vertical="center"/>
    </xf>
    <xf numFmtId="0" fontId="5" fillId="0" borderId="186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18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165" xfId="0" applyFont="1" applyFill="1" applyBorder="1" applyAlignment="1">
      <alignment horizontal="distributed" vertical="center"/>
    </xf>
    <xf numFmtId="0" fontId="5" fillId="0" borderId="89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distributed" vertical="center" textRotation="255"/>
    </xf>
    <xf numFmtId="0" fontId="5" fillId="0" borderId="40" xfId="0" applyFont="1" applyFill="1" applyBorder="1" applyAlignment="1">
      <alignment horizontal="distributed" vertical="center" textRotation="255"/>
    </xf>
    <xf numFmtId="0" fontId="5" fillId="0" borderId="142" xfId="0" applyFont="1" applyFill="1" applyBorder="1" applyAlignment="1">
      <alignment horizontal="distributed" vertical="center" textRotation="255"/>
    </xf>
    <xf numFmtId="0" fontId="5" fillId="0" borderId="48" xfId="0" applyFont="1" applyFill="1" applyBorder="1" applyAlignment="1">
      <alignment horizontal="distributed" vertical="center" textRotation="255"/>
    </xf>
    <xf numFmtId="0" fontId="13" fillId="0" borderId="106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distributed" vertical="center"/>
    </xf>
    <xf numFmtId="0" fontId="5" fillId="0" borderId="142" xfId="0" applyFont="1" applyFill="1" applyBorder="1" applyAlignment="1">
      <alignment horizontal="distributed" vertical="center"/>
    </xf>
    <xf numFmtId="0" fontId="5" fillId="0" borderId="187" xfId="0" applyFont="1" applyFill="1" applyBorder="1" applyAlignment="1">
      <alignment horizontal="distributed" vertical="center"/>
    </xf>
    <xf numFmtId="0" fontId="5" fillId="0" borderId="89" xfId="62" applyFont="1" applyFill="1" applyBorder="1" applyAlignment="1">
      <alignment horizontal="center" vertical="center"/>
      <protection/>
    </xf>
    <xf numFmtId="0" fontId="5" fillId="0" borderId="188" xfId="62" applyFont="1" applyFill="1" applyBorder="1" applyAlignment="1">
      <alignment horizontal="center" vertical="center"/>
      <protection/>
    </xf>
    <xf numFmtId="0" fontId="5" fillId="0" borderId="54" xfId="62" applyFont="1" applyFill="1" applyBorder="1" applyAlignment="1">
      <alignment horizontal="center" vertical="center"/>
      <protection/>
    </xf>
    <xf numFmtId="0" fontId="5" fillId="0" borderId="189" xfId="62" applyFont="1" applyFill="1" applyBorder="1" applyAlignment="1">
      <alignment horizontal="distributed" vertical="center"/>
      <protection/>
    </xf>
    <xf numFmtId="0" fontId="5" fillId="0" borderId="190" xfId="62" applyFont="1" applyFill="1" applyBorder="1" applyAlignment="1">
      <alignment horizontal="distributed" vertical="center"/>
      <protection/>
    </xf>
    <xf numFmtId="0" fontId="5" fillId="0" borderId="97" xfId="62" applyFont="1" applyFill="1" applyBorder="1" applyAlignment="1">
      <alignment horizontal="distributed" vertical="center"/>
      <protection/>
    </xf>
    <xf numFmtId="0" fontId="5" fillId="0" borderId="100" xfId="62" applyFont="1" applyFill="1" applyBorder="1" applyAlignment="1">
      <alignment horizontal="distributed" vertical="center"/>
      <protection/>
    </xf>
    <xf numFmtId="0" fontId="5" fillId="0" borderId="92" xfId="62" applyFont="1" applyFill="1" applyBorder="1" applyAlignment="1">
      <alignment horizontal="center" vertical="center"/>
      <protection/>
    </xf>
    <xf numFmtId="0" fontId="5" fillId="0" borderId="52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horizontal="distributed" vertical="center" textRotation="255"/>
      <protection/>
    </xf>
    <xf numFmtId="0" fontId="5" fillId="0" borderId="48" xfId="62" applyFont="1" applyFill="1" applyBorder="1" applyAlignment="1">
      <alignment horizontal="distributed" vertical="center" textRotation="255"/>
      <protection/>
    </xf>
    <xf numFmtId="0" fontId="5" fillId="0" borderId="0" xfId="62" applyFont="1" applyFill="1" applyBorder="1" applyAlignment="1">
      <alignment horizontal="distributed" vertical="center" textRotation="255"/>
      <protection/>
    </xf>
    <xf numFmtId="0" fontId="5" fillId="0" borderId="131" xfId="62" applyFont="1" applyFill="1" applyBorder="1" applyAlignment="1">
      <alignment horizontal="distributed" vertical="center" textRotation="255"/>
      <protection/>
    </xf>
    <xf numFmtId="0" fontId="5" fillId="0" borderId="22" xfId="62" applyFont="1" applyFill="1" applyBorder="1" applyAlignment="1">
      <alignment horizontal="distributed" vertical="center" textRotation="255"/>
      <protection/>
    </xf>
    <xf numFmtId="0" fontId="5" fillId="0" borderId="29" xfId="62" applyFont="1" applyFill="1" applyBorder="1" applyAlignment="1">
      <alignment horizontal="distributed" vertical="center" textRotation="255"/>
      <protection/>
    </xf>
    <xf numFmtId="0" fontId="16" fillId="0" borderId="118" xfId="62" applyFont="1" applyFill="1" applyBorder="1" applyAlignment="1">
      <alignment horizontal="distributed" vertical="center" wrapText="1"/>
      <protection/>
    </xf>
    <xf numFmtId="0" fontId="5" fillId="0" borderId="128" xfId="62" applyFont="1" applyFill="1" applyBorder="1" applyAlignment="1">
      <alignment horizontal="distributed" vertical="center"/>
      <protection/>
    </xf>
    <xf numFmtId="0" fontId="13" fillId="0" borderId="49" xfId="62" applyFont="1" applyFill="1" applyBorder="1" applyAlignment="1">
      <alignment horizontal="distributed" vertical="center"/>
      <protection/>
    </xf>
    <xf numFmtId="0" fontId="13" fillId="0" borderId="41" xfId="62" applyFont="1" applyFill="1" applyBorder="1" applyAlignment="1">
      <alignment horizontal="distributed" vertical="center"/>
      <protection/>
    </xf>
    <xf numFmtId="0" fontId="15" fillId="0" borderId="46" xfId="62" applyFont="1" applyFill="1" applyBorder="1" applyAlignment="1">
      <alignment horizontal="distributed" vertical="center"/>
      <protection/>
    </xf>
    <xf numFmtId="0" fontId="15" fillId="0" borderId="79" xfId="62" applyFont="1" applyFill="1" applyBorder="1" applyAlignment="1">
      <alignment horizontal="distributed" vertical="center"/>
      <protection/>
    </xf>
    <xf numFmtId="0" fontId="5" fillId="0" borderId="133" xfId="62" applyFont="1" applyFill="1" applyBorder="1" applyAlignment="1">
      <alignment horizontal="distributed" vertical="center" textRotation="255"/>
      <protection/>
    </xf>
    <xf numFmtId="0" fontId="5" fillId="0" borderId="16" xfId="62" applyFont="1" applyFill="1" applyBorder="1" applyAlignment="1">
      <alignment horizontal="distributed" vertical="center" textRotation="255"/>
      <protection/>
    </xf>
    <xf numFmtId="0" fontId="5" fillId="0" borderId="27" xfId="62" applyFont="1" applyFill="1" applyBorder="1" applyAlignment="1">
      <alignment horizontal="distributed" vertical="center" textRotation="255"/>
      <protection/>
    </xf>
    <xf numFmtId="0" fontId="5" fillId="0" borderId="20" xfId="62" applyFont="1" applyFill="1" applyBorder="1" applyAlignment="1">
      <alignment horizontal="distributed" vertical="center" textRotation="255"/>
      <protection/>
    </xf>
    <xf numFmtId="0" fontId="16" fillId="0" borderId="102" xfId="62" applyFont="1" applyFill="1" applyBorder="1" applyAlignment="1">
      <alignment horizontal="distributed" vertical="center" wrapText="1"/>
      <protection/>
    </xf>
    <xf numFmtId="0" fontId="16" fillId="0" borderId="105" xfId="62" applyFont="1" applyFill="1" applyBorder="1" applyAlignment="1">
      <alignment horizontal="distributed" vertical="center" wrapText="1"/>
      <protection/>
    </xf>
    <xf numFmtId="0" fontId="5" fillId="0" borderId="88" xfId="62" applyFont="1" applyFill="1" applyBorder="1" applyAlignment="1">
      <alignment horizontal="distributed" vertical="center"/>
      <protection/>
    </xf>
    <xf numFmtId="0" fontId="5" fillId="0" borderId="49" xfId="62" applyFont="1" applyFill="1" applyBorder="1" applyAlignment="1">
      <alignment horizontal="distributed" vertical="center"/>
      <protection/>
    </xf>
    <xf numFmtId="0" fontId="5" fillId="0" borderId="27" xfId="62" applyFont="1" applyFill="1" applyBorder="1" applyAlignment="1">
      <alignment horizontal="distributed" vertical="center"/>
      <protection/>
    </xf>
    <xf numFmtId="0" fontId="5" fillId="0" borderId="29" xfId="62" applyFont="1" applyFill="1" applyBorder="1" applyAlignment="1">
      <alignment horizontal="distributed" vertical="center"/>
      <protection/>
    </xf>
    <xf numFmtId="0" fontId="5" fillId="0" borderId="190" xfId="62" applyFont="1" applyFill="1" applyBorder="1" applyAlignment="1">
      <alignment horizontal="center" vertical="center"/>
      <protection/>
    </xf>
    <xf numFmtId="0" fontId="15" fillId="0" borderId="27" xfId="62" applyFont="1" applyFill="1" applyBorder="1" applyAlignment="1">
      <alignment horizontal="distributed" vertical="center"/>
      <protection/>
    </xf>
    <xf numFmtId="0" fontId="15" fillId="0" borderId="29" xfId="62" applyFont="1" applyFill="1" applyBorder="1" applyAlignment="1">
      <alignment horizontal="distributed" vertical="center"/>
      <protection/>
    </xf>
    <xf numFmtId="0" fontId="13" fillId="0" borderId="88" xfId="62" applyFont="1" applyFill="1" applyBorder="1" applyAlignment="1">
      <alignment horizontal="distributed" vertical="center"/>
      <protection/>
    </xf>
    <xf numFmtId="0" fontId="5" fillId="0" borderId="78" xfId="62" applyFont="1" applyFill="1" applyBorder="1" applyAlignment="1">
      <alignment horizontal="distributed" vertical="center" textRotation="255"/>
      <protection/>
    </xf>
    <xf numFmtId="0" fontId="5" fillId="0" borderId="77" xfId="62" applyFont="1" applyFill="1" applyBorder="1" applyAlignment="1">
      <alignment horizontal="distributed" vertical="center" textRotation="255"/>
      <protection/>
    </xf>
    <xf numFmtId="0" fontId="5" fillId="0" borderId="158" xfId="60" applyFont="1" applyFill="1" applyBorder="1" applyAlignment="1">
      <alignment horizontal="center" vertical="center"/>
      <protection/>
    </xf>
    <xf numFmtId="0" fontId="5" fillId="0" borderId="53" xfId="60" applyFont="1" applyFill="1" applyBorder="1" applyAlignment="1">
      <alignment horizontal="center" vertical="center"/>
      <protection/>
    </xf>
    <xf numFmtId="0" fontId="5" fillId="0" borderId="191" xfId="0" applyFont="1" applyFill="1" applyBorder="1" applyAlignment="1">
      <alignment horizontal="center" vertical="center"/>
    </xf>
    <xf numFmtId="0" fontId="5" fillId="0" borderId="49" xfId="60" applyFont="1" applyFill="1" applyBorder="1" applyAlignment="1">
      <alignment horizontal="center" vertical="center"/>
      <protection/>
    </xf>
    <xf numFmtId="0" fontId="5" fillId="0" borderId="159" xfId="60" applyFont="1" applyFill="1" applyBorder="1" applyAlignment="1">
      <alignment horizontal="center" vertical="center"/>
      <protection/>
    </xf>
    <xf numFmtId="0" fontId="5" fillId="0" borderId="160" xfId="0" applyFont="1" applyFill="1" applyBorder="1" applyAlignment="1">
      <alignment horizontal="distributed" vertical="center"/>
    </xf>
    <xf numFmtId="0" fontId="5" fillId="0" borderId="15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7" fontId="5" fillId="0" borderId="131" xfId="0" applyNumberFormat="1" applyFont="1" applyFill="1" applyBorder="1" applyAlignment="1">
      <alignment horizontal="center" vertical="center"/>
    </xf>
    <xf numFmtId="187" fontId="5" fillId="0" borderId="142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187" fontId="5" fillId="0" borderId="48" xfId="0" applyNumberFormat="1" applyFont="1" applyFill="1" applyBorder="1" applyAlignment="1">
      <alignment horizontal="center" vertical="center"/>
    </xf>
    <xf numFmtId="187" fontId="5" fillId="0" borderId="73" xfId="0" applyNumberFormat="1" applyFont="1" applyFill="1" applyBorder="1" applyAlignment="1">
      <alignment horizontal="center" vertical="center"/>
    </xf>
    <xf numFmtId="187" fontId="5" fillId="0" borderId="143" xfId="0" applyNumberFormat="1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5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5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4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187" fontId="5" fillId="0" borderId="73" xfId="0" applyNumberFormat="1" applyFont="1" applyFill="1" applyBorder="1" applyAlignment="1">
      <alignment horizontal="right" vertical="center"/>
    </xf>
    <xf numFmtId="187" fontId="5" fillId="0" borderId="143" xfId="0" applyNumberFormat="1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187" fontId="5" fillId="0" borderId="132" xfId="0" applyNumberFormat="1" applyFont="1" applyFill="1" applyBorder="1" applyAlignment="1">
      <alignment horizontal="right" vertical="center"/>
    </xf>
    <xf numFmtId="187" fontId="5" fillId="0" borderId="131" xfId="0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horizontal="right" vertical="center"/>
    </xf>
    <xf numFmtId="187" fontId="5" fillId="0" borderId="11" xfId="0" applyNumberFormat="1" applyFont="1" applyFill="1" applyBorder="1" applyAlignment="1">
      <alignment horizontal="right" vertical="center"/>
    </xf>
    <xf numFmtId="187" fontId="5" fillId="0" borderId="192" xfId="0" applyNumberFormat="1" applyFont="1" applyFill="1" applyBorder="1" applyAlignment="1">
      <alignment horizontal="right" vertical="center"/>
    </xf>
    <xf numFmtId="187" fontId="5" fillId="0" borderId="140" xfId="0" applyNumberFormat="1" applyFont="1" applyFill="1" applyBorder="1" applyAlignment="1">
      <alignment horizontal="right" vertical="center"/>
    </xf>
    <xf numFmtId="0" fontId="5" fillId="0" borderId="140" xfId="0" applyFont="1" applyFill="1" applyBorder="1" applyAlignment="1">
      <alignment horizontal="distributed" vertical="center"/>
    </xf>
    <xf numFmtId="0" fontId="5" fillId="0" borderId="19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 horizontal="center" vertical="center"/>
    </xf>
    <xf numFmtId="18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94" xfId="0" applyFont="1" applyFill="1" applyBorder="1" applyAlignment="1">
      <alignment horizontal="distributed" vertical="center"/>
    </xf>
    <xf numFmtId="0" fontId="5" fillId="0" borderId="195" xfId="0" applyFont="1" applyFill="1" applyBorder="1" applyAlignment="1">
      <alignment horizontal="distributed" vertical="center"/>
    </xf>
    <xf numFmtId="0" fontId="5" fillId="0" borderId="124" xfId="0" applyFont="1" applyFill="1" applyBorder="1" applyAlignment="1">
      <alignment horizontal="distributed" vertical="center"/>
    </xf>
    <xf numFmtId="0" fontId="5" fillId="0" borderId="196" xfId="0" applyFont="1" applyFill="1" applyBorder="1" applyAlignment="1">
      <alignment horizontal="distributed" vertical="center"/>
    </xf>
    <xf numFmtId="0" fontId="5" fillId="0" borderId="197" xfId="0" applyFont="1" applyFill="1" applyBorder="1" applyAlignment="1">
      <alignment horizontal="distributed" vertical="center"/>
    </xf>
    <xf numFmtId="0" fontId="5" fillId="0" borderId="171" xfId="0" applyFont="1" applyFill="1" applyBorder="1" applyAlignment="1">
      <alignment horizontal="distributed" vertical="center"/>
    </xf>
    <xf numFmtId="0" fontId="5" fillId="0" borderId="198" xfId="0" applyFont="1" applyFill="1" applyBorder="1" applyAlignment="1">
      <alignment horizontal="distributed" vertical="center"/>
    </xf>
    <xf numFmtId="0" fontId="5" fillId="0" borderId="199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4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9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7" fontId="0" fillId="0" borderId="143" xfId="0" applyNumberFormat="1" applyFill="1" applyBorder="1" applyAlignment="1">
      <alignment horizontal="right" vertical="center"/>
    </xf>
    <xf numFmtId="187" fontId="5" fillId="0" borderId="46" xfId="0" applyNumberFormat="1" applyFont="1" applyFill="1" applyBorder="1" applyAlignment="1">
      <alignment horizontal="center" vertical="center"/>
    </xf>
    <xf numFmtId="187" fontId="5" fillId="0" borderId="4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7" fontId="5" fillId="0" borderId="140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82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distributed" vertical="center"/>
    </xf>
    <xf numFmtId="187" fontId="5" fillId="0" borderId="70" xfId="0" applyNumberFormat="1" applyFont="1" applyFill="1" applyBorder="1" applyAlignment="1">
      <alignment horizontal="right" vertical="center"/>
    </xf>
    <xf numFmtId="187" fontId="5" fillId="0" borderId="71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187" fontId="5" fillId="0" borderId="163" xfId="0" applyNumberFormat="1" applyFont="1" applyFill="1" applyBorder="1" applyAlignment="1">
      <alignment horizontal="right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160" xfId="0" applyFont="1" applyFill="1" applyBorder="1" applyAlignment="1">
      <alignment horizontal="center" vertical="center"/>
    </xf>
    <xf numFmtId="0" fontId="13" fillId="0" borderId="12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 wrapText="1"/>
    </xf>
    <xf numFmtId="0" fontId="6" fillId="0" borderId="160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187" fontId="5" fillId="0" borderId="4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horizontal="right" vertical="center"/>
    </xf>
    <xf numFmtId="187" fontId="5" fillId="0" borderId="48" xfId="0" applyNumberFormat="1" applyFont="1" applyFill="1" applyBorder="1" applyAlignment="1">
      <alignment horizontal="right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wrapText="1"/>
    </xf>
    <xf numFmtId="187" fontId="5" fillId="0" borderId="71" xfId="0" applyNumberFormat="1" applyFont="1" applyFill="1" applyBorder="1" applyAlignment="1">
      <alignment vertical="center"/>
    </xf>
    <xf numFmtId="187" fontId="5" fillId="0" borderId="163" xfId="0" applyNumberFormat="1" applyFont="1" applyFill="1" applyBorder="1" applyAlignment="1">
      <alignment vertical="center"/>
    </xf>
    <xf numFmtId="0" fontId="13" fillId="0" borderId="91" xfId="0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45" xfId="0" applyNumberFormat="1" applyFont="1" applyFill="1" applyBorder="1" applyAlignment="1">
      <alignment horizontal="right" vertical="center"/>
    </xf>
    <xf numFmtId="187" fontId="5" fillId="0" borderId="73" xfId="0" applyNumberFormat="1" applyFont="1" applyFill="1" applyBorder="1" applyAlignment="1">
      <alignment vertical="center"/>
    </xf>
    <xf numFmtId="0" fontId="13" fillId="0" borderId="16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187" fontId="5" fillId="0" borderId="70" xfId="0" applyNumberFormat="1" applyFont="1" applyFill="1" applyBorder="1" applyAlignment="1">
      <alignment vertical="center"/>
    </xf>
    <xf numFmtId="187" fontId="5" fillId="0" borderId="30" xfId="48" applyNumberFormat="1" applyFont="1" applyFill="1" applyBorder="1" applyAlignment="1">
      <alignment vertical="center"/>
    </xf>
    <xf numFmtId="187" fontId="5" fillId="0" borderId="29" xfId="48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36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187" fontId="5" fillId="0" borderId="70" xfId="0" applyNumberFormat="1" applyFont="1" applyFill="1" applyBorder="1" applyAlignment="1">
      <alignment horizontal="right" vertical="center" indent="1"/>
    </xf>
    <xf numFmtId="187" fontId="5" fillId="0" borderId="73" xfId="0" applyNumberFormat="1" applyFont="1" applyFill="1" applyBorder="1" applyAlignment="1">
      <alignment horizontal="right" vertical="center" indent="1"/>
    </xf>
    <xf numFmtId="0" fontId="13" fillId="0" borderId="189" xfId="0" applyFont="1" applyFill="1" applyBorder="1" applyAlignment="1">
      <alignment horizontal="center" vertical="center"/>
    </xf>
    <xf numFmtId="0" fontId="13" fillId="0" borderId="188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13" fillId="0" borderId="90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15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1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41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3" fillId="0" borderId="159" xfId="0" applyFont="1" applyFill="1" applyBorder="1" applyAlignment="1">
      <alignment horizontal="center" vertical="center"/>
    </xf>
    <xf numFmtId="0" fontId="13" fillId="0" borderId="182" xfId="0" applyFont="1" applyFill="1" applyBorder="1" applyAlignment="1">
      <alignment horizontal="center" vertical="center"/>
    </xf>
    <xf numFmtId="0" fontId="13" fillId="0" borderId="17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168" xfId="0" applyFont="1" applyFill="1" applyBorder="1" applyAlignment="1">
      <alignment horizontal="distributed" vertical="center"/>
    </xf>
    <xf numFmtId="0" fontId="13" fillId="0" borderId="16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163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183" xfId="0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/>
    </xf>
    <xf numFmtId="0" fontId="13" fillId="0" borderId="180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177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177" xfId="0" applyFont="1" applyFill="1" applyBorder="1" applyAlignment="1">
      <alignment horizontal="center" vertical="center" wrapText="1"/>
    </xf>
    <xf numFmtId="0" fontId="13" fillId="0" borderId="158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19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0" borderId="131" xfId="0" applyFont="1" applyFill="1" applyBorder="1" applyAlignment="1">
      <alignment horizontal="distributed" vertical="center"/>
    </xf>
    <xf numFmtId="0" fontId="5" fillId="0" borderId="164" xfId="0" applyFont="1" applyFill="1" applyBorder="1" applyAlignment="1">
      <alignment horizontal="distributed" vertical="center"/>
    </xf>
    <xf numFmtId="187" fontId="5" fillId="0" borderId="132" xfId="0" applyNumberFormat="1" applyFont="1" applyFill="1" applyBorder="1" applyAlignment="1">
      <alignment vertical="center"/>
    </xf>
    <xf numFmtId="187" fontId="5" fillId="0" borderId="131" xfId="0" applyNumberFormat="1" applyFont="1" applyFill="1" applyBorder="1" applyAlignment="1">
      <alignment vertical="center"/>
    </xf>
    <xf numFmtId="187" fontId="5" fillId="0" borderId="142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vertical="center"/>
    </xf>
    <xf numFmtId="187" fontId="5" fillId="0" borderId="26" xfId="0" applyNumberFormat="1" applyFont="1" applyFill="1" applyBorder="1" applyAlignment="1">
      <alignment horizontal="right" vertical="center"/>
    </xf>
    <xf numFmtId="187" fontId="5" fillId="0" borderId="142" xfId="0" applyNumberFormat="1" applyFont="1" applyFill="1" applyBorder="1" applyAlignment="1">
      <alignment horizontal="right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18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187" fontId="5" fillId="0" borderId="23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47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distributed" vertical="center"/>
    </xf>
    <xf numFmtId="187" fontId="5" fillId="0" borderId="48" xfId="0" applyNumberFormat="1" applyFont="1" applyFill="1" applyBorder="1" applyAlignment="1">
      <alignment vertical="center"/>
    </xf>
    <xf numFmtId="187" fontId="5" fillId="0" borderId="143" xfId="0" applyNumberFormat="1" applyFont="1" applyFill="1" applyBorder="1" applyAlignment="1">
      <alignment vertical="center"/>
    </xf>
    <xf numFmtId="187" fontId="5" fillId="0" borderId="23" xfId="0" applyNumberFormat="1" applyFont="1" applyFill="1" applyBorder="1" applyAlignment="1">
      <alignment vertical="center"/>
    </xf>
    <xf numFmtId="187" fontId="5" fillId="0" borderId="109" xfId="0" applyNumberFormat="1" applyFont="1" applyFill="1" applyBorder="1" applyAlignment="1">
      <alignment vertical="center"/>
    </xf>
    <xf numFmtId="187" fontId="5" fillId="0" borderId="157" xfId="0" applyNumberFormat="1" applyFont="1" applyFill="1" applyBorder="1" applyAlignment="1">
      <alignment vertical="center"/>
    </xf>
    <xf numFmtId="0" fontId="5" fillId="0" borderId="91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distributed" vertical="center" indent="1"/>
    </xf>
    <xf numFmtId="0" fontId="5" fillId="0" borderId="159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158" xfId="0" applyFont="1" applyFill="1" applyBorder="1" applyAlignment="1">
      <alignment horizontal="distributed" vertical="center" indent="1"/>
    </xf>
    <xf numFmtId="0" fontId="5" fillId="0" borderId="89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48" xfId="0" applyFont="1" applyFill="1" applyBorder="1" applyAlignment="1">
      <alignment horizontal="distributed" vertical="center" indent="1"/>
    </xf>
    <xf numFmtId="0" fontId="5" fillId="0" borderId="189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187" fontId="5" fillId="0" borderId="46" xfId="0" applyNumberFormat="1" applyFont="1" applyFill="1" applyBorder="1" applyAlignment="1">
      <alignment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187" fontId="5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183" xfId="0" applyFont="1" applyFill="1" applyBorder="1" applyAlignment="1">
      <alignment horizontal="distributed" vertical="center"/>
    </xf>
    <xf numFmtId="187" fontId="5" fillId="0" borderId="30" xfId="0" applyNumberFormat="1" applyFont="1" applyFill="1" applyBorder="1" applyAlignment="1">
      <alignment vertical="center"/>
    </xf>
    <xf numFmtId="187" fontId="5" fillId="0" borderId="29" xfId="0" applyNumberFormat="1" applyFont="1" applyFill="1" applyBorder="1" applyAlignment="1">
      <alignment vertical="center"/>
    </xf>
    <xf numFmtId="187" fontId="5" fillId="0" borderId="40" xfId="0" applyNumberFormat="1" applyFont="1" applyFill="1" applyBorder="1" applyAlignment="1">
      <alignment vertical="center"/>
    </xf>
    <xf numFmtId="0" fontId="13" fillId="0" borderId="131" xfId="0" applyFont="1" applyFill="1" applyBorder="1" applyAlignment="1">
      <alignment horizontal="distributed" vertical="center"/>
    </xf>
    <xf numFmtId="0" fontId="13" fillId="0" borderId="16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46  41～45表" xfId="61"/>
    <cellStyle name="標準_P54  50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SheetLayoutView="115" zoomScalePageLayoutView="0" workbookViewId="0" topLeftCell="A1">
      <selection activeCell="U12" sqref="U12"/>
    </sheetView>
  </sheetViews>
  <sheetFormatPr defaultColWidth="7.625" defaultRowHeight="18.75" customHeight="1"/>
  <cols>
    <col min="1" max="1" width="14.125" style="8" bestFit="1" customWidth="1"/>
    <col min="2" max="2" width="5.75390625" style="9" customWidth="1"/>
    <col min="3" max="3" width="6.375" style="9" customWidth="1"/>
    <col min="4" max="5" width="5.75390625" style="9" customWidth="1"/>
    <col min="6" max="8" width="9.875" style="9" customWidth="1"/>
    <col min="9" max="10" width="8.75390625" style="9" customWidth="1"/>
    <col min="11" max="17" width="6.625" style="9" customWidth="1"/>
    <col min="18" max="19" width="2.00390625" style="9" customWidth="1"/>
    <col min="20" max="16384" width="7.625" style="9" customWidth="1"/>
  </cols>
  <sheetData>
    <row r="1" spans="1:17" s="45" customFormat="1" ht="15.75" customHeight="1">
      <c r="A1" s="44"/>
      <c r="Q1" s="46"/>
    </row>
    <row r="2" spans="1:22" s="45" customFormat="1" ht="24.75" customHeight="1">
      <c r="A2" s="582" t="s">
        <v>32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47"/>
      <c r="S2" s="47"/>
      <c r="T2" s="47"/>
      <c r="U2" s="47"/>
      <c r="V2" s="47"/>
    </row>
    <row r="3" s="45" customFormat="1" ht="15" customHeight="1">
      <c r="A3" s="44"/>
    </row>
    <row r="4" spans="1:17" s="48" customFormat="1" ht="18.75" customHeight="1" thickBot="1">
      <c r="A4" s="574" t="s">
        <v>463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5" spans="1:18" s="48" customFormat="1" ht="16.5" customHeight="1">
      <c r="A5" s="603" t="s">
        <v>8</v>
      </c>
      <c r="B5" s="606" t="s">
        <v>9</v>
      </c>
      <c r="C5" s="577"/>
      <c r="D5" s="577"/>
      <c r="E5" s="578"/>
      <c r="F5" s="576" t="s">
        <v>10</v>
      </c>
      <c r="G5" s="577"/>
      <c r="H5" s="578"/>
      <c r="I5" s="576" t="s">
        <v>11</v>
      </c>
      <c r="J5" s="577"/>
      <c r="K5" s="577"/>
      <c r="L5" s="577"/>
      <c r="M5" s="577"/>
      <c r="N5" s="578"/>
      <c r="O5" s="576" t="s">
        <v>12</v>
      </c>
      <c r="P5" s="577"/>
      <c r="Q5" s="577"/>
      <c r="R5" s="49"/>
    </row>
    <row r="6" spans="1:18" s="48" customFormat="1" ht="16.5" customHeight="1">
      <c r="A6" s="604"/>
      <c r="B6" s="607"/>
      <c r="C6" s="584"/>
      <c r="D6" s="584"/>
      <c r="E6" s="585"/>
      <c r="F6" s="583"/>
      <c r="G6" s="584"/>
      <c r="H6" s="585"/>
      <c r="I6" s="579"/>
      <c r="J6" s="580"/>
      <c r="K6" s="580"/>
      <c r="L6" s="580"/>
      <c r="M6" s="580"/>
      <c r="N6" s="581"/>
      <c r="O6" s="583" t="s">
        <v>0</v>
      </c>
      <c r="P6" s="584"/>
      <c r="Q6" s="584"/>
      <c r="R6" s="49"/>
    </row>
    <row r="7" spans="1:18" s="48" customFormat="1" ht="22.5" customHeight="1">
      <c r="A7" s="604"/>
      <c r="B7" s="608" t="s">
        <v>1</v>
      </c>
      <c r="C7" s="595" t="s">
        <v>13</v>
      </c>
      <c r="D7" s="595" t="s">
        <v>14</v>
      </c>
      <c r="E7" s="588" t="s">
        <v>31</v>
      </c>
      <c r="F7" s="590" t="s">
        <v>26</v>
      </c>
      <c r="G7" s="610" t="s">
        <v>27</v>
      </c>
      <c r="H7" s="597" t="s">
        <v>28</v>
      </c>
      <c r="I7" s="599" t="s">
        <v>2</v>
      </c>
      <c r="J7" s="593"/>
      <c r="K7" s="600"/>
      <c r="L7" s="592" t="s">
        <v>3</v>
      </c>
      <c r="M7" s="593"/>
      <c r="N7" s="594"/>
      <c r="O7" s="590" t="s">
        <v>26</v>
      </c>
      <c r="P7" s="610" t="s">
        <v>27</v>
      </c>
      <c r="Q7" s="612" t="s">
        <v>28</v>
      </c>
      <c r="R7" s="49"/>
    </row>
    <row r="8" spans="1:18" s="48" customFormat="1" ht="22.5" customHeight="1" thickBot="1">
      <c r="A8" s="605"/>
      <c r="B8" s="609"/>
      <c r="C8" s="596"/>
      <c r="D8" s="596"/>
      <c r="E8" s="589"/>
      <c r="F8" s="591"/>
      <c r="G8" s="611"/>
      <c r="H8" s="598"/>
      <c r="I8" s="50" t="s">
        <v>25</v>
      </c>
      <c r="J8" s="563" t="s">
        <v>29</v>
      </c>
      <c r="K8" s="564" t="s">
        <v>30</v>
      </c>
      <c r="L8" s="51" t="s">
        <v>4</v>
      </c>
      <c r="M8" s="565" t="s">
        <v>5</v>
      </c>
      <c r="N8" s="565" t="s">
        <v>6</v>
      </c>
      <c r="O8" s="591"/>
      <c r="P8" s="611"/>
      <c r="Q8" s="613"/>
      <c r="R8" s="49"/>
    </row>
    <row r="9" spans="1:18" s="10" customFormat="1" ht="48" customHeight="1">
      <c r="A9" s="67" t="s">
        <v>179</v>
      </c>
      <c r="B9" s="12">
        <v>39</v>
      </c>
      <c r="C9" s="13">
        <v>31</v>
      </c>
      <c r="D9" s="13">
        <v>3</v>
      </c>
      <c r="E9" s="14">
        <v>5</v>
      </c>
      <c r="F9" s="15">
        <v>23895</v>
      </c>
      <c r="G9" s="13">
        <v>12158</v>
      </c>
      <c r="H9" s="16">
        <v>11737</v>
      </c>
      <c r="I9" s="14">
        <v>1835</v>
      </c>
      <c r="J9" s="13">
        <v>1307</v>
      </c>
      <c r="K9" s="13">
        <v>528</v>
      </c>
      <c r="L9" s="13">
        <v>479</v>
      </c>
      <c r="M9" s="13">
        <v>213</v>
      </c>
      <c r="N9" s="14">
        <v>266</v>
      </c>
      <c r="O9" s="15">
        <v>414</v>
      </c>
      <c r="P9" s="13">
        <v>237</v>
      </c>
      <c r="Q9" s="14">
        <v>177</v>
      </c>
      <c r="R9" s="11"/>
    </row>
    <row r="10" spans="1:20" s="10" customFormat="1" ht="48" customHeight="1">
      <c r="A10" s="72" t="s">
        <v>421</v>
      </c>
      <c r="B10" s="17">
        <f>SUM(B11:B12)</f>
        <v>40</v>
      </c>
      <c r="C10" s="18">
        <f>SUM(C11:C12)</f>
        <v>32</v>
      </c>
      <c r="D10" s="18">
        <f>SUM(D11:D12)</f>
        <v>3</v>
      </c>
      <c r="E10" s="19">
        <v>5</v>
      </c>
      <c r="F10" s="20">
        <v>23751</v>
      </c>
      <c r="G10" s="18">
        <v>12121</v>
      </c>
      <c r="H10" s="21">
        <v>11630</v>
      </c>
      <c r="I10" s="19">
        <v>1829</v>
      </c>
      <c r="J10" s="18">
        <v>1292</v>
      </c>
      <c r="K10" s="18">
        <v>537</v>
      </c>
      <c r="L10" s="18">
        <v>570</v>
      </c>
      <c r="M10" s="18">
        <v>274</v>
      </c>
      <c r="N10" s="19">
        <v>296</v>
      </c>
      <c r="O10" s="20">
        <v>401</v>
      </c>
      <c r="P10" s="18">
        <v>227</v>
      </c>
      <c r="Q10" s="19">
        <v>174</v>
      </c>
      <c r="R10" s="11"/>
      <c r="T10" s="52"/>
    </row>
    <row r="11" spans="1:18" s="10" customFormat="1" ht="48" customHeight="1">
      <c r="A11" s="67" t="s">
        <v>34</v>
      </c>
      <c r="B11" s="12">
        <f>SUM(C11:E11)</f>
        <v>33</v>
      </c>
      <c r="C11" s="13">
        <v>26</v>
      </c>
      <c r="D11" s="13">
        <v>2</v>
      </c>
      <c r="E11" s="13">
        <v>5</v>
      </c>
      <c r="F11" s="15">
        <v>18030</v>
      </c>
      <c r="G11" s="13">
        <v>9360</v>
      </c>
      <c r="H11" s="22">
        <v>8670</v>
      </c>
      <c r="I11" s="14">
        <v>1484</v>
      </c>
      <c r="J11" s="13">
        <v>1048</v>
      </c>
      <c r="K11" s="13">
        <v>436</v>
      </c>
      <c r="L11" s="13">
        <v>312</v>
      </c>
      <c r="M11" s="13">
        <v>161</v>
      </c>
      <c r="N11" s="13">
        <v>151</v>
      </c>
      <c r="O11" s="15">
        <v>334</v>
      </c>
      <c r="P11" s="13">
        <v>195</v>
      </c>
      <c r="Q11" s="23">
        <v>139</v>
      </c>
      <c r="R11" s="11"/>
    </row>
    <row r="12" spans="1:18" s="10" customFormat="1" ht="48" customHeight="1" thickBot="1">
      <c r="A12" s="77" t="s">
        <v>33</v>
      </c>
      <c r="B12" s="24">
        <f>SUM(C12:E12)</f>
        <v>7</v>
      </c>
      <c r="C12" s="25">
        <f>C14+C16</f>
        <v>6</v>
      </c>
      <c r="D12" s="25">
        <f>D14+D16</f>
        <v>1</v>
      </c>
      <c r="E12" s="25">
        <f>E14+E16</f>
        <v>0</v>
      </c>
      <c r="F12" s="27">
        <v>5721</v>
      </c>
      <c r="G12" s="28">
        <v>2761</v>
      </c>
      <c r="H12" s="29">
        <v>2960</v>
      </c>
      <c r="I12" s="27">
        <v>345</v>
      </c>
      <c r="J12" s="28">
        <v>244</v>
      </c>
      <c r="K12" s="30">
        <v>101</v>
      </c>
      <c r="L12" s="25">
        <v>258</v>
      </c>
      <c r="M12" s="28">
        <v>113</v>
      </c>
      <c r="N12" s="29">
        <v>145</v>
      </c>
      <c r="O12" s="27">
        <v>67</v>
      </c>
      <c r="P12" s="28">
        <v>32</v>
      </c>
      <c r="Q12" s="30">
        <v>35</v>
      </c>
      <c r="R12" s="11"/>
    </row>
    <row r="13" spans="1:19" s="34" customFormat="1" ht="44.25" customHeight="1">
      <c r="A13" s="586" t="s">
        <v>462</v>
      </c>
      <c r="B13" s="12">
        <f aca="true" t="shared" si="0" ref="B13:B26">SUM(C13:E13)</f>
        <v>13</v>
      </c>
      <c r="C13" s="13">
        <v>11</v>
      </c>
      <c r="D13" s="13">
        <f>SUM(D11)</f>
        <v>2</v>
      </c>
      <c r="E13" s="40">
        <v>0</v>
      </c>
      <c r="F13" s="15">
        <v>10836</v>
      </c>
      <c r="G13" s="13">
        <v>5327</v>
      </c>
      <c r="H13" s="16">
        <v>5509</v>
      </c>
      <c r="I13" s="15">
        <v>727</v>
      </c>
      <c r="J13" s="13">
        <v>511</v>
      </c>
      <c r="K13" s="13">
        <v>216</v>
      </c>
      <c r="L13" s="13">
        <v>295</v>
      </c>
      <c r="M13" s="13">
        <v>131</v>
      </c>
      <c r="N13" s="14">
        <v>164</v>
      </c>
      <c r="O13" s="15">
        <v>127</v>
      </c>
      <c r="P13" s="13">
        <v>65</v>
      </c>
      <c r="Q13" s="14">
        <v>62</v>
      </c>
      <c r="R13" s="33"/>
      <c r="S13" s="34">
        <v>0</v>
      </c>
    </row>
    <row r="14" spans="1:18" s="553" customFormat="1" ht="26.25" customHeight="1">
      <c r="A14" s="587"/>
      <c r="B14" s="546">
        <f t="shared" si="0"/>
        <v>5</v>
      </c>
      <c r="C14" s="547">
        <v>4</v>
      </c>
      <c r="D14" s="547">
        <v>1</v>
      </c>
      <c r="E14" s="548">
        <v>0</v>
      </c>
      <c r="F14" s="3">
        <v>5038</v>
      </c>
      <c r="G14" s="7">
        <v>2353</v>
      </c>
      <c r="H14" s="4">
        <v>2685</v>
      </c>
      <c r="I14" s="3">
        <v>291</v>
      </c>
      <c r="J14" s="1">
        <v>205</v>
      </c>
      <c r="K14" s="5">
        <v>86</v>
      </c>
      <c r="L14" s="1">
        <v>224</v>
      </c>
      <c r="M14" s="1">
        <v>96</v>
      </c>
      <c r="N14" s="2">
        <v>128</v>
      </c>
      <c r="O14" s="6">
        <v>44</v>
      </c>
      <c r="P14" s="1">
        <v>21</v>
      </c>
      <c r="Q14" s="2">
        <v>23</v>
      </c>
      <c r="R14" s="552"/>
    </row>
    <row r="15" spans="1:18" s="34" customFormat="1" ht="33.75" customHeight="1">
      <c r="A15" s="602" t="s">
        <v>21</v>
      </c>
      <c r="B15" s="12">
        <f t="shared" si="0"/>
        <v>4</v>
      </c>
      <c r="C15" s="13">
        <v>3</v>
      </c>
      <c r="D15" s="13">
        <v>0</v>
      </c>
      <c r="E15" s="14">
        <v>1</v>
      </c>
      <c r="F15" s="15">
        <v>1976</v>
      </c>
      <c r="G15" s="13">
        <v>1113</v>
      </c>
      <c r="H15" s="16">
        <v>863</v>
      </c>
      <c r="I15" s="15">
        <v>163</v>
      </c>
      <c r="J15" s="13">
        <v>119</v>
      </c>
      <c r="K15" s="13">
        <v>44</v>
      </c>
      <c r="L15" s="13">
        <v>45</v>
      </c>
      <c r="M15" s="13">
        <v>25</v>
      </c>
      <c r="N15" s="14">
        <v>20</v>
      </c>
      <c r="O15" s="15">
        <v>49</v>
      </c>
      <c r="P15" s="13">
        <v>30</v>
      </c>
      <c r="Q15" s="14">
        <v>19</v>
      </c>
      <c r="R15" s="33"/>
    </row>
    <row r="16" spans="1:17" s="553" customFormat="1" ht="26.25" customHeight="1">
      <c r="A16" s="587"/>
      <c r="B16" s="549">
        <f t="shared" si="0"/>
        <v>2</v>
      </c>
      <c r="C16" s="547">
        <v>2</v>
      </c>
      <c r="D16" s="550">
        <v>0</v>
      </c>
      <c r="E16" s="548">
        <v>0</v>
      </c>
      <c r="F16" s="3">
        <v>683</v>
      </c>
      <c r="G16" s="1">
        <v>408</v>
      </c>
      <c r="H16" s="4">
        <v>275</v>
      </c>
      <c r="I16" s="3">
        <v>54</v>
      </c>
      <c r="J16" s="1">
        <v>39</v>
      </c>
      <c r="K16" s="1">
        <v>15</v>
      </c>
      <c r="L16" s="1">
        <v>34</v>
      </c>
      <c r="M16" s="1">
        <v>17</v>
      </c>
      <c r="N16" s="2">
        <v>17</v>
      </c>
      <c r="O16" s="6">
        <v>23</v>
      </c>
      <c r="P16" s="1">
        <v>11</v>
      </c>
      <c r="Q16" s="2">
        <v>12</v>
      </c>
    </row>
    <row r="17" spans="1:18" s="10" customFormat="1" ht="48" customHeight="1">
      <c r="A17" s="67" t="s">
        <v>19</v>
      </c>
      <c r="B17" s="12">
        <f t="shared" si="0"/>
        <v>3</v>
      </c>
      <c r="C17" s="13">
        <v>2</v>
      </c>
      <c r="D17" s="13">
        <v>0</v>
      </c>
      <c r="E17" s="14">
        <v>1</v>
      </c>
      <c r="F17" s="15">
        <v>1773</v>
      </c>
      <c r="G17" s="13">
        <v>939</v>
      </c>
      <c r="H17" s="16">
        <v>834</v>
      </c>
      <c r="I17" s="15">
        <v>155</v>
      </c>
      <c r="J17" s="13">
        <v>117</v>
      </c>
      <c r="K17" s="13">
        <v>38</v>
      </c>
      <c r="L17" s="13">
        <v>24</v>
      </c>
      <c r="M17" s="13">
        <v>17</v>
      </c>
      <c r="N17" s="14">
        <v>7</v>
      </c>
      <c r="O17" s="15">
        <v>69</v>
      </c>
      <c r="P17" s="13">
        <v>55</v>
      </c>
      <c r="Q17" s="14">
        <v>14</v>
      </c>
      <c r="R17" s="11"/>
    </row>
    <row r="18" spans="1:18" s="10" customFormat="1" ht="48" customHeight="1">
      <c r="A18" s="95" t="s">
        <v>18</v>
      </c>
      <c r="B18" s="35">
        <f t="shared" si="0"/>
        <v>3</v>
      </c>
      <c r="C18" s="36">
        <v>2</v>
      </c>
      <c r="D18" s="36">
        <v>0</v>
      </c>
      <c r="E18" s="37">
        <v>1</v>
      </c>
      <c r="F18" s="38">
        <v>1029</v>
      </c>
      <c r="G18" s="36">
        <v>575</v>
      </c>
      <c r="H18" s="39">
        <v>454</v>
      </c>
      <c r="I18" s="38">
        <v>101</v>
      </c>
      <c r="J18" s="36">
        <v>75</v>
      </c>
      <c r="K18" s="36">
        <v>26</v>
      </c>
      <c r="L18" s="36">
        <v>72</v>
      </c>
      <c r="M18" s="36">
        <v>43</v>
      </c>
      <c r="N18" s="37">
        <v>29</v>
      </c>
      <c r="O18" s="38">
        <v>24</v>
      </c>
      <c r="P18" s="36">
        <v>12</v>
      </c>
      <c r="Q18" s="37">
        <v>12</v>
      </c>
      <c r="R18" s="11"/>
    </row>
    <row r="19" spans="1:18" s="10" customFormat="1" ht="48" customHeight="1">
      <c r="A19" s="67" t="s">
        <v>17</v>
      </c>
      <c r="B19" s="12">
        <f t="shared" si="0"/>
        <v>2</v>
      </c>
      <c r="C19" s="13">
        <v>2</v>
      </c>
      <c r="D19" s="13">
        <v>0</v>
      </c>
      <c r="E19" s="40">
        <v>0</v>
      </c>
      <c r="F19" s="15">
        <v>575</v>
      </c>
      <c r="G19" s="13">
        <v>284</v>
      </c>
      <c r="H19" s="16">
        <v>291</v>
      </c>
      <c r="I19" s="15">
        <v>64</v>
      </c>
      <c r="J19" s="13">
        <v>39</v>
      </c>
      <c r="K19" s="13">
        <v>25</v>
      </c>
      <c r="L19" s="13">
        <v>11</v>
      </c>
      <c r="M19" s="13">
        <v>3</v>
      </c>
      <c r="N19" s="14">
        <v>8</v>
      </c>
      <c r="O19" s="15">
        <v>13</v>
      </c>
      <c r="P19" s="13">
        <v>6</v>
      </c>
      <c r="Q19" s="14">
        <v>7</v>
      </c>
      <c r="R19" s="11"/>
    </row>
    <row r="20" spans="1:18" s="10" customFormat="1" ht="48" customHeight="1">
      <c r="A20" s="95" t="s">
        <v>22</v>
      </c>
      <c r="B20" s="35">
        <f t="shared" si="0"/>
        <v>2</v>
      </c>
      <c r="C20" s="36">
        <v>1</v>
      </c>
      <c r="D20" s="36">
        <v>0</v>
      </c>
      <c r="E20" s="37">
        <v>1</v>
      </c>
      <c r="F20" s="38">
        <v>1148</v>
      </c>
      <c r="G20" s="36">
        <v>526</v>
      </c>
      <c r="H20" s="39">
        <v>622</v>
      </c>
      <c r="I20" s="38">
        <v>96</v>
      </c>
      <c r="J20" s="36">
        <v>60</v>
      </c>
      <c r="K20" s="36">
        <v>36</v>
      </c>
      <c r="L20" s="36">
        <v>25</v>
      </c>
      <c r="M20" s="36">
        <v>9</v>
      </c>
      <c r="N20" s="37">
        <v>16</v>
      </c>
      <c r="O20" s="38">
        <v>15</v>
      </c>
      <c r="P20" s="36">
        <v>5</v>
      </c>
      <c r="Q20" s="37">
        <v>10</v>
      </c>
      <c r="R20" s="11"/>
    </row>
    <row r="21" spans="1:18" s="10" customFormat="1" ht="48" customHeight="1">
      <c r="A21" s="67" t="s">
        <v>7</v>
      </c>
      <c r="B21" s="12">
        <f t="shared" si="0"/>
        <v>1</v>
      </c>
      <c r="C21" s="13">
        <v>1</v>
      </c>
      <c r="D21" s="13">
        <v>0</v>
      </c>
      <c r="E21" s="14">
        <v>0</v>
      </c>
      <c r="F21" s="15">
        <v>799</v>
      </c>
      <c r="G21" s="13">
        <v>347</v>
      </c>
      <c r="H21" s="16">
        <v>452</v>
      </c>
      <c r="I21" s="15">
        <v>57</v>
      </c>
      <c r="J21" s="13">
        <v>43</v>
      </c>
      <c r="K21" s="13">
        <v>14</v>
      </c>
      <c r="L21" s="13">
        <v>8</v>
      </c>
      <c r="M21" s="13">
        <v>4</v>
      </c>
      <c r="N21" s="14">
        <v>4</v>
      </c>
      <c r="O21" s="15">
        <v>8</v>
      </c>
      <c r="P21" s="13">
        <v>3</v>
      </c>
      <c r="Q21" s="14">
        <v>5</v>
      </c>
      <c r="R21" s="11"/>
    </row>
    <row r="22" spans="1:18" s="10" customFormat="1" ht="48" customHeight="1">
      <c r="A22" s="95" t="s">
        <v>35</v>
      </c>
      <c r="B22" s="35">
        <f t="shared" si="0"/>
        <v>4</v>
      </c>
      <c r="C22" s="36">
        <v>3</v>
      </c>
      <c r="D22" s="36">
        <v>0</v>
      </c>
      <c r="E22" s="37">
        <v>1</v>
      </c>
      <c r="F22" s="38">
        <v>2687</v>
      </c>
      <c r="G22" s="36">
        <v>1394</v>
      </c>
      <c r="H22" s="39">
        <v>1293</v>
      </c>
      <c r="I22" s="38">
        <v>206</v>
      </c>
      <c r="J22" s="36">
        <v>155</v>
      </c>
      <c r="K22" s="36">
        <v>51</v>
      </c>
      <c r="L22" s="36">
        <v>30</v>
      </c>
      <c r="M22" s="36">
        <v>14</v>
      </c>
      <c r="N22" s="37">
        <v>16</v>
      </c>
      <c r="O22" s="38">
        <v>41</v>
      </c>
      <c r="P22" s="36">
        <v>17</v>
      </c>
      <c r="Q22" s="37">
        <v>24</v>
      </c>
      <c r="R22" s="11"/>
    </row>
    <row r="23" spans="1:18" s="10" customFormat="1" ht="48" customHeight="1">
      <c r="A23" s="67" t="s">
        <v>36</v>
      </c>
      <c r="B23" s="12">
        <f t="shared" si="0"/>
        <v>5</v>
      </c>
      <c r="C23" s="13">
        <v>4</v>
      </c>
      <c r="D23" s="13">
        <v>1</v>
      </c>
      <c r="E23" s="14">
        <v>0</v>
      </c>
      <c r="F23" s="41">
        <v>1988</v>
      </c>
      <c r="G23" s="31">
        <v>1192</v>
      </c>
      <c r="H23" s="32">
        <v>796</v>
      </c>
      <c r="I23" s="15">
        <v>171</v>
      </c>
      <c r="J23" s="13">
        <v>111</v>
      </c>
      <c r="K23" s="13">
        <v>60</v>
      </c>
      <c r="L23" s="13">
        <v>33</v>
      </c>
      <c r="M23" s="13">
        <v>14</v>
      </c>
      <c r="N23" s="14">
        <v>19</v>
      </c>
      <c r="O23" s="15">
        <v>42</v>
      </c>
      <c r="P23" s="13">
        <v>28</v>
      </c>
      <c r="Q23" s="14">
        <v>14</v>
      </c>
      <c r="R23" s="11"/>
    </row>
    <row r="24" spans="1:18" s="10" customFormat="1" ht="48" customHeight="1">
      <c r="A24" s="95" t="s">
        <v>23</v>
      </c>
      <c r="B24" s="35">
        <f t="shared" si="0"/>
        <v>1</v>
      </c>
      <c r="C24" s="36">
        <v>1</v>
      </c>
      <c r="D24" s="36">
        <v>0</v>
      </c>
      <c r="E24" s="37">
        <v>0</v>
      </c>
      <c r="F24" s="38">
        <v>48</v>
      </c>
      <c r="G24" s="36">
        <v>25</v>
      </c>
      <c r="H24" s="39">
        <v>23</v>
      </c>
      <c r="I24" s="38">
        <v>9</v>
      </c>
      <c r="J24" s="36">
        <v>5</v>
      </c>
      <c r="K24" s="36">
        <v>4</v>
      </c>
      <c r="L24" s="36">
        <v>9</v>
      </c>
      <c r="M24" s="36">
        <v>3</v>
      </c>
      <c r="N24" s="37">
        <v>6</v>
      </c>
      <c r="O24" s="38">
        <v>1</v>
      </c>
      <c r="P24" s="36">
        <v>0</v>
      </c>
      <c r="Q24" s="37">
        <v>1</v>
      </c>
      <c r="R24" s="11"/>
    </row>
    <row r="25" spans="1:18" s="10" customFormat="1" ht="48" customHeight="1">
      <c r="A25" s="95" t="s">
        <v>15</v>
      </c>
      <c r="B25" s="35">
        <f t="shared" si="0"/>
        <v>1</v>
      </c>
      <c r="C25" s="36">
        <v>1</v>
      </c>
      <c r="D25" s="36">
        <v>0</v>
      </c>
      <c r="E25" s="37">
        <v>0</v>
      </c>
      <c r="F25" s="38">
        <v>411</v>
      </c>
      <c r="G25" s="36">
        <v>213</v>
      </c>
      <c r="H25" s="39">
        <v>198</v>
      </c>
      <c r="I25" s="38">
        <v>37</v>
      </c>
      <c r="J25" s="36">
        <v>27</v>
      </c>
      <c r="K25" s="36">
        <v>10</v>
      </c>
      <c r="L25" s="36">
        <v>10</v>
      </c>
      <c r="M25" s="36">
        <v>6</v>
      </c>
      <c r="N25" s="37">
        <v>4</v>
      </c>
      <c r="O25" s="38">
        <v>6</v>
      </c>
      <c r="P25" s="36">
        <v>4</v>
      </c>
      <c r="Q25" s="37">
        <v>2</v>
      </c>
      <c r="R25" s="11"/>
    </row>
    <row r="26" spans="1:18" s="10" customFormat="1" ht="48" customHeight="1" thickBot="1">
      <c r="A26" s="77" t="s">
        <v>16</v>
      </c>
      <c r="B26" s="24">
        <f t="shared" si="0"/>
        <v>1</v>
      </c>
      <c r="C26" s="25">
        <v>1</v>
      </c>
      <c r="D26" s="25">
        <v>0</v>
      </c>
      <c r="E26" s="26">
        <v>0</v>
      </c>
      <c r="F26" s="27">
        <v>481</v>
      </c>
      <c r="G26" s="25">
        <v>186</v>
      </c>
      <c r="H26" s="42">
        <v>295</v>
      </c>
      <c r="I26" s="43">
        <v>43</v>
      </c>
      <c r="J26" s="25">
        <v>30</v>
      </c>
      <c r="K26" s="25">
        <v>13</v>
      </c>
      <c r="L26" s="25">
        <v>8</v>
      </c>
      <c r="M26" s="25">
        <v>5</v>
      </c>
      <c r="N26" s="26">
        <v>3</v>
      </c>
      <c r="O26" s="43">
        <v>6</v>
      </c>
      <c r="P26" s="25">
        <v>2</v>
      </c>
      <c r="Q26" s="26">
        <v>4</v>
      </c>
      <c r="R26" s="11"/>
    </row>
    <row r="27" spans="1:17" ht="18.75" customHeight="1">
      <c r="A27" s="601" t="s">
        <v>24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</row>
  </sheetData>
  <sheetProtection/>
  <mergeCells count="23">
    <mergeCell ref="O7:O8"/>
    <mergeCell ref="A27:Q27"/>
    <mergeCell ref="A15:A16"/>
    <mergeCell ref="A5:A8"/>
    <mergeCell ref="C7:C8"/>
    <mergeCell ref="B5:E6"/>
    <mergeCell ref="B7:B8"/>
    <mergeCell ref="P7:P8"/>
    <mergeCell ref="G7:G8"/>
    <mergeCell ref="Q7:Q8"/>
    <mergeCell ref="A13:A14"/>
    <mergeCell ref="E7:E8"/>
    <mergeCell ref="F7:F8"/>
    <mergeCell ref="L7:N7"/>
    <mergeCell ref="D7:D8"/>
    <mergeCell ref="H7:H8"/>
    <mergeCell ref="I7:K7"/>
    <mergeCell ref="A4:Q4"/>
    <mergeCell ref="I5:N6"/>
    <mergeCell ref="O5:Q5"/>
    <mergeCell ref="A2:Q2"/>
    <mergeCell ref="F5:H6"/>
    <mergeCell ref="O6:Q6"/>
  </mergeCells>
  <printOptions horizontalCentered="1"/>
  <pageMargins left="0.7874015748031497" right="0.31496062992125984" top="0.7874015748031497" bottom="0.5118110236220472" header="0.5118110236220472" footer="0.5118110236220472"/>
  <pageSetup horizontalDpi="600" verticalDpi="600" orientation="portrait" paperSize="9" scale="73" r:id="rId1"/>
  <headerFooter scaleWithDoc="0" alignWithMargins="0">
    <oddHeader>&amp;R&amp;11高等学校</oddHeader>
    <oddFooter>&amp;C&amp;"Century,標準"46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31"/>
  <sheetViews>
    <sheetView showGridLines="0" zoomScalePageLayoutView="0" workbookViewId="0" topLeftCell="A1">
      <selection activeCell="C13" sqref="C13:C14"/>
    </sheetView>
  </sheetViews>
  <sheetFormatPr defaultColWidth="10.25390625" defaultRowHeight="12.75"/>
  <cols>
    <col min="1" max="1" width="3.875" style="284" customWidth="1"/>
    <col min="2" max="2" width="9.25390625" style="284" customWidth="1"/>
    <col min="3" max="5" width="8.625" style="284" bestFit="1" customWidth="1"/>
    <col min="6" max="6" width="7.75390625" style="284" bestFit="1" customWidth="1"/>
    <col min="7" max="14" width="7.375" style="284" bestFit="1" customWidth="1"/>
    <col min="15" max="15" width="10.25390625" style="520" customWidth="1"/>
    <col min="16" max="16384" width="10.25390625" style="284" customWidth="1"/>
  </cols>
  <sheetData>
    <row r="2" spans="1:12" ht="13.5" customHeight="1" thickBot="1">
      <c r="A2" s="283" t="s">
        <v>279</v>
      </c>
      <c r="L2" s="261"/>
    </row>
    <row r="3" spans="1:14" ht="37.5" customHeight="1">
      <c r="A3" s="866" t="s">
        <v>280</v>
      </c>
      <c r="B3" s="867"/>
      <c r="C3" s="863" t="s">
        <v>181</v>
      </c>
      <c r="D3" s="864"/>
      <c r="E3" s="865"/>
      <c r="F3" s="870" t="s">
        <v>281</v>
      </c>
      <c r="G3" s="864"/>
      <c r="H3" s="871"/>
      <c r="I3" s="863" t="s">
        <v>282</v>
      </c>
      <c r="J3" s="864"/>
      <c r="K3" s="871"/>
      <c r="L3" s="863" t="s">
        <v>283</v>
      </c>
      <c r="M3" s="864"/>
      <c r="N3" s="865"/>
    </row>
    <row r="4" spans="1:14" ht="37.5" customHeight="1" thickBot="1">
      <c r="A4" s="868"/>
      <c r="B4" s="869"/>
      <c r="C4" s="285" t="s">
        <v>181</v>
      </c>
      <c r="D4" s="286" t="s">
        <v>284</v>
      </c>
      <c r="E4" s="287" t="s">
        <v>285</v>
      </c>
      <c r="F4" s="288" t="s">
        <v>181</v>
      </c>
      <c r="G4" s="286" t="s">
        <v>284</v>
      </c>
      <c r="H4" s="289" t="s">
        <v>285</v>
      </c>
      <c r="I4" s="285" t="s">
        <v>181</v>
      </c>
      <c r="J4" s="286" t="s">
        <v>284</v>
      </c>
      <c r="K4" s="289" t="s">
        <v>285</v>
      </c>
      <c r="L4" s="285" t="s">
        <v>181</v>
      </c>
      <c r="M4" s="286" t="s">
        <v>284</v>
      </c>
      <c r="N4" s="287" t="s">
        <v>285</v>
      </c>
    </row>
    <row r="5" spans="1:14" ht="31.5" customHeight="1">
      <c r="A5" s="880" t="s">
        <v>37</v>
      </c>
      <c r="B5" s="881"/>
      <c r="C5" s="103">
        <v>23826</v>
      </c>
      <c r="D5" s="85">
        <v>12152</v>
      </c>
      <c r="E5" s="86">
        <v>11674</v>
      </c>
      <c r="F5" s="290">
        <v>8293</v>
      </c>
      <c r="G5" s="85">
        <v>4249</v>
      </c>
      <c r="H5" s="291">
        <v>4044</v>
      </c>
      <c r="I5" s="103">
        <v>7800</v>
      </c>
      <c r="J5" s="85">
        <v>3941</v>
      </c>
      <c r="K5" s="291">
        <v>3859</v>
      </c>
      <c r="L5" s="103">
        <v>7642</v>
      </c>
      <c r="M5" s="85">
        <v>3918</v>
      </c>
      <c r="N5" s="86">
        <v>3724</v>
      </c>
    </row>
    <row r="6" spans="1:14" ht="31.5" customHeight="1" thickBot="1">
      <c r="A6" s="882" t="s">
        <v>409</v>
      </c>
      <c r="B6" s="883"/>
      <c r="C6" s="292">
        <f>C7+C21</f>
        <v>23688</v>
      </c>
      <c r="D6" s="293">
        <f>D7+D21</f>
        <v>12109</v>
      </c>
      <c r="E6" s="294">
        <f>E7+E21</f>
        <v>11579</v>
      </c>
      <c r="F6" s="295">
        <f>F7+F21</f>
        <v>7928</v>
      </c>
      <c r="G6" s="293">
        <f>SUM(G7,G21)</f>
        <v>4107</v>
      </c>
      <c r="H6" s="296">
        <f aca="true" t="shared" si="0" ref="H6:N6">H7+H21</f>
        <v>3821</v>
      </c>
      <c r="I6" s="292">
        <f t="shared" si="0"/>
        <v>8055</v>
      </c>
      <c r="J6" s="293">
        <f t="shared" si="0"/>
        <v>4105</v>
      </c>
      <c r="K6" s="296">
        <f t="shared" si="0"/>
        <v>3950</v>
      </c>
      <c r="L6" s="297">
        <f t="shared" si="0"/>
        <v>7613</v>
      </c>
      <c r="M6" s="293">
        <f t="shared" si="0"/>
        <v>3845</v>
      </c>
      <c r="N6" s="294">
        <f t="shared" si="0"/>
        <v>3768</v>
      </c>
    </row>
    <row r="7" spans="1:14" ht="31.5" customHeight="1">
      <c r="A7" s="878" t="s">
        <v>286</v>
      </c>
      <c r="B7" s="879"/>
      <c r="C7" s="298">
        <f aca="true" t="shared" si="1" ref="C7:N7">C8+C18</f>
        <v>18022</v>
      </c>
      <c r="D7" s="299">
        <f>SUM(D8,D18)</f>
        <v>9352</v>
      </c>
      <c r="E7" s="300">
        <f t="shared" si="1"/>
        <v>8670</v>
      </c>
      <c r="F7" s="301">
        <f t="shared" si="1"/>
        <v>5926</v>
      </c>
      <c r="G7" s="299">
        <v>3123</v>
      </c>
      <c r="H7" s="302">
        <f t="shared" si="1"/>
        <v>2803</v>
      </c>
      <c r="I7" s="298">
        <f t="shared" si="1"/>
        <v>6193</v>
      </c>
      <c r="J7" s="299">
        <v>3222</v>
      </c>
      <c r="K7" s="302">
        <f t="shared" si="1"/>
        <v>2971</v>
      </c>
      <c r="L7" s="298">
        <f t="shared" si="1"/>
        <v>5811</v>
      </c>
      <c r="M7" s="299">
        <f t="shared" si="1"/>
        <v>2955</v>
      </c>
      <c r="N7" s="300">
        <f t="shared" si="1"/>
        <v>2856</v>
      </c>
    </row>
    <row r="8" spans="1:15" ht="31.5" customHeight="1">
      <c r="A8" s="303"/>
      <c r="B8" s="304" t="s">
        <v>181</v>
      </c>
      <c r="C8" s="305">
        <f>SUM(C9:C17)</f>
        <v>17175</v>
      </c>
      <c r="D8" s="306">
        <f>SUM(D9:D17)</f>
        <v>8898</v>
      </c>
      <c r="E8" s="307">
        <f>SUM(E9:E17)</f>
        <v>8277</v>
      </c>
      <c r="F8" s="318">
        <f aca="true" t="shared" si="2" ref="F8:L8">SUM(F9:F17)</f>
        <v>5662</v>
      </c>
      <c r="G8" s="306">
        <f>SUM(G9:G17)</f>
        <v>2984</v>
      </c>
      <c r="H8" s="307">
        <f>SUM(H9:H17)</f>
        <v>2678</v>
      </c>
      <c r="I8" s="318">
        <f t="shared" si="2"/>
        <v>5907</v>
      </c>
      <c r="J8" s="306">
        <f>SUM(J9:J17)</f>
        <v>3061</v>
      </c>
      <c r="K8" s="319">
        <f>SUM(K9:K17)</f>
        <v>2846</v>
      </c>
      <c r="L8" s="305">
        <f t="shared" si="2"/>
        <v>5606</v>
      </c>
      <c r="M8" s="306">
        <f>SUM(M9:M17)</f>
        <v>2853</v>
      </c>
      <c r="N8" s="307">
        <f>SUM(N9:N17)</f>
        <v>2753</v>
      </c>
      <c r="O8" s="521"/>
    </row>
    <row r="9" spans="1:14" ht="30.75" customHeight="1">
      <c r="A9" s="872" t="s">
        <v>287</v>
      </c>
      <c r="B9" s="308" t="s">
        <v>288</v>
      </c>
      <c r="C9" s="103">
        <f aca="true" t="shared" si="3" ref="C9:C17">SUM(D9:E9)</f>
        <v>10156</v>
      </c>
      <c r="D9" s="85">
        <f>G9+J9+M9+'50 (2)'!B9</f>
        <v>5316</v>
      </c>
      <c r="E9" s="86">
        <f>H9+K9+N9+'50 (2)'!C9</f>
        <v>4840</v>
      </c>
      <c r="F9" s="309">
        <v>3321</v>
      </c>
      <c r="G9" s="85">
        <v>1762</v>
      </c>
      <c r="H9" s="291">
        <f aca="true" t="shared" si="4" ref="H9:H17">F9-G9</f>
        <v>1559</v>
      </c>
      <c r="I9" s="310">
        <v>3501</v>
      </c>
      <c r="J9" s="85">
        <v>1826</v>
      </c>
      <c r="K9" s="291">
        <f aca="true" t="shared" si="5" ref="K9:K17">I9-J9</f>
        <v>1675</v>
      </c>
      <c r="L9" s="310">
        <v>3334</v>
      </c>
      <c r="M9" s="85">
        <v>1728</v>
      </c>
      <c r="N9" s="86">
        <f aca="true" t="shared" si="6" ref="N9:N17">L9-M9</f>
        <v>1606</v>
      </c>
    </row>
    <row r="10" spans="1:14" ht="30.75" customHeight="1">
      <c r="A10" s="872"/>
      <c r="B10" s="308" t="s">
        <v>289</v>
      </c>
      <c r="C10" s="103">
        <f t="shared" si="3"/>
        <v>876</v>
      </c>
      <c r="D10" s="85">
        <f>G10+J10+M10+'50 (2)'!B10</f>
        <v>394</v>
      </c>
      <c r="E10" s="86">
        <f>H10+K10+N10+'50 (2)'!C10</f>
        <v>482</v>
      </c>
      <c r="F10" s="290">
        <v>305</v>
      </c>
      <c r="G10" s="85">
        <v>138</v>
      </c>
      <c r="H10" s="291">
        <f t="shared" si="4"/>
        <v>167</v>
      </c>
      <c r="I10" s="516">
        <v>297</v>
      </c>
      <c r="J10" s="85">
        <v>138</v>
      </c>
      <c r="K10" s="291">
        <f t="shared" si="5"/>
        <v>159</v>
      </c>
      <c r="L10" s="103">
        <v>274</v>
      </c>
      <c r="M10" s="85">
        <v>118</v>
      </c>
      <c r="N10" s="86">
        <f t="shared" si="6"/>
        <v>156</v>
      </c>
    </row>
    <row r="11" spans="1:14" ht="30.75" customHeight="1">
      <c r="A11" s="872"/>
      <c r="B11" s="308" t="s">
        <v>290</v>
      </c>
      <c r="C11" s="103">
        <f t="shared" si="3"/>
        <v>2143</v>
      </c>
      <c r="D11" s="85">
        <f>G11+J11+M11+'50 (2)'!B11</f>
        <v>1926</v>
      </c>
      <c r="E11" s="86">
        <f>H11+K11+N11+'50 (2)'!C11</f>
        <v>217</v>
      </c>
      <c r="F11" s="290">
        <v>721</v>
      </c>
      <c r="G11" s="85">
        <v>658</v>
      </c>
      <c r="H11" s="291">
        <f t="shared" si="4"/>
        <v>63</v>
      </c>
      <c r="I11" s="516">
        <v>738</v>
      </c>
      <c r="J11" s="85">
        <v>662</v>
      </c>
      <c r="K11" s="291">
        <f t="shared" si="5"/>
        <v>76</v>
      </c>
      <c r="L11" s="103">
        <v>684</v>
      </c>
      <c r="M11" s="85">
        <v>606</v>
      </c>
      <c r="N11" s="86">
        <f t="shared" si="6"/>
        <v>78</v>
      </c>
    </row>
    <row r="12" spans="1:14" ht="30.75" customHeight="1">
      <c r="A12" s="872"/>
      <c r="B12" s="308" t="s">
        <v>291</v>
      </c>
      <c r="C12" s="103">
        <f t="shared" si="3"/>
        <v>2126</v>
      </c>
      <c r="D12" s="85">
        <f>G12+J12+M12+'50 (2)'!B12</f>
        <v>624</v>
      </c>
      <c r="E12" s="86">
        <f>H12+K12+N12+'50 (2)'!C12</f>
        <v>1502</v>
      </c>
      <c r="F12" s="290">
        <v>676</v>
      </c>
      <c r="G12" s="513">
        <v>204</v>
      </c>
      <c r="H12" s="291">
        <f t="shared" si="4"/>
        <v>472</v>
      </c>
      <c r="I12" s="103">
        <v>737</v>
      </c>
      <c r="J12" s="85">
        <v>221</v>
      </c>
      <c r="K12" s="291">
        <f t="shared" si="5"/>
        <v>516</v>
      </c>
      <c r="L12" s="103">
        <v>713</v>
      </c>
      <c r="M12" s="85">
        <v>199</v>
      </c>
      <c r="N12" s="86">
        <f t="shared" si="6"/>
        <v>514</v>
      </c>
    </row>
    <row r="13" spans="1:14" ht="30.75" customHeight="1">
      <c r="A13" s="872"/>
      <c r="B13" s="308" t="s">
        <v>292</v>
      </c>
      <c r="C13" s="103">
        <f t="shared" si="3"/>
        <v>205</v>
      </c>
      <c r="D13" s="85">
        <f>G13+J13+M13+'50 (2)'!B13</f>
        <v>120</v>
      </c>
      <c r="E13" s="86">
        <f>H13+K13+N13+'50 (2)'!C13</f>
        <v>85</v>
      </c>
      <c r="F13" s="290">
        <v>75</v>
      </c>
      <c r="G13" s="85">
        <v>41</v>
      </c>
      <c r="H13" s="291">
        <f t="shared" si="4"/>
        <v>34</v>
      </c>
      <c r="I13" s="516">
        <v>67</v>
      </c>
      <c r="J13" s="513">
        <v>46</v>
      </c>
      <c r="K13" s="291">
        <f t="shared" si="5"/>
        <v>21</v>
      </c>
      <c r="L13" s="103">
        <v>63</v>
      </c>
      <c r="M13" s="513">
        <v>33</v>
      </c>
      <c r="N13" s="86">
        <f t="shared" si="6"/>
        <v>30</v>
      </c>
    </row>
    <row r="14" spans="1:14" ht="30.75" customHeight="1">
      <c r="A14" s="872"/>
      <c r="B14" s="308" t="s">
        <v>293</v>
      </c>
      <c r="C14" s="103">
        <f t="shared" si="3"/>
        <v>372</v>
      </c>
      <c r="D14" s="85">
        <f>G14+J14+M14+'50 (2)'!B14</f>
        <v>42</v>
      </c>
      <c r="E14" s="86">
        <f>H14+K14+N14+'50 (2)'!C14</f>
        <v>330</v>
      </c>
      <c r="F14" s="290">
        <v>122</v>
      </c>
      <c r="G14" s="85">
        <v>14</v>
      </c>
      <c r="H14" s="291">
        <f t="shared" si="4"/>
        <v>108</v>
      </c>
      <c r="I14" s="103">
        <v>127</v>
      </c>
      <c r="J14" s="85">
        <v>16</v>
      </c>
      <c r="K14" s="291">
        <f t="shared" si="5"/>
        <v>111</v>
      </c>
      <c r="L14" s="516">
        <v>123</v>
      </c>
      <c r="M14" s="85">
        <v>12</v>
      </c>
      <c r="N14" s="86">
        <f t="shared" si="6"/>
        <v>111</v>
      </c>
    </row>
    <row r="15" spans="1:15" ht="30.75" customHeight="1">
      <c r="A15" s="872"/>
      <c r="B15" s="308" t="s">
        <v>297</v>
      </c>
      <c r="C15" s="103">
        <v>31</v>
      </c>
      <c r="D15" s="85">
        <v>2</v>
      </c>
      <c r="E15" s="85">
        <v>29</v>
      </c>
      <c r="F15" s="290">
        <v>31</v>
      </c>
      <c r="G15" s="513">
        <v>2</v>
      </c>
      <c r="H15" s="291">
        <v>29</v>
      </c>
      <c r="I15" s="103">
        <v>0</v>
      </c>
      <c r="J15" s="85">
        <v>0</v>
      </c>
      <c r="K15" s="291">
        <v>0</v>
      </c>
      <c r="L15" s="103">
        <v>0</v>
      </c>
      <c r="M15" s="85">
        <v>0</v>
      </c>
      <c r="N15" s="86">
        <v>0</v>
      </c>
      <c r="O15" s="521"/>
    </row>
    <row r="16" spans="1:14" ht="30.75" customHeight="1">
      <c r="A16" s="872"/>
      <c r="B16" s="308" t="s">
        <v>294</v>
      </c>
      <c r="C16" s="103">
        <f t="shared" si="3"/>
        <v>738</v>
      </c>
      <c r="D16" s="85">
        <f>G16+J16+M16+'50 (2)'!B16</f>
        <v>305</v>
      </c>
      <c r="E16" s="291">
        <f>H16+K16+N16+'50 (2)'!C16</f>
        <v>433</v>
      </c>
      <c r="F16" s="522">
        <v>231</v>
      </c>
      <c r="G16" s="513">
        <v>96</v>
      </c>
      <c r="H16" s="291">
        <f t="shared" si="4"/>
        <v>135</v>
      </c>
      <c r="I16" s="103">
        <v>258</v>
      </c>
      <c r="J16" s="85">
        <v>111</v>
      </c>
      <c r="K16" s="291">
        <f t="shared" si="5"/>
        <v>147</v>
      </c>
      <c r="L16" s="103">
        <v>249</v>
      </c>
      <c r="M16" s="85">
        <v>98</v>
      </c>
      <c r="N16" s="86">
        <f t="shared" si="6"/>
        <v>151</v>
      </c>
    </row>
    <row r="17" spans="1:14" ht="30.75" customHeight="1">
      <c r="A17" s="873"/>
      <c r="B17" s="311" t="s">
        <v>206</v>
      </c>
      <c r="C17" s="105">
        <f t="shared" si="3"/>
        <v>528</v>
      </c>
      <c r="D17" s="85">
        <f>G17+J17+M17+'50 (2)'!B17</f>
        <v>169</v>
      </c>
      <c r="E17" s="86">
        <f>H17+K17+N17+'50 (2)'!C17</f>
        <v>359</v>
      </c>
      <c r="F17" s="290">
        <v>180</v>
      </c>
      <c r="G17" s="514">
        <v>69</v>
      </c>
      <c r="H17" s="313">
        <f t="shared" si="4"/>
        <v>111</v>
      </c>
      <c r="I17" s="103">
        <v>182</v>
      </c>
      <c r="J17" s="312">
        <v>41</v>
      </c>
      <c r="K17" s="313">
        <f t="shared" si="5"/>
        <v>141</v>
      </c>
      <c r="L17" s="516">
        <v>166</v>
      </c>
      <c r="M17" s="312">
        <v>59</v>
      </c>
      <c r="N17" s="104">
        <f t="shared" si="6"/>
        <v>107</v>
      </c>
    </row>
    <row r="18" spans="1:14" ht="31.5" customHeight="1">
      <c r="A18" s="874" t="s">
        <v>197</v>
      </c>
      <c r="B18" s="314" t="s">
        <v>181</v>
      </c>
      <c r="C18" s="315">
        <f aca="true" t="shared" si="7" ref="C18:N18">C19+C20</f>
        <v>847</v>
      </c>
      <c r="D18" s="316">
        <f t="shared" si="7"/>
        <v>454</v>
      </c>
      <c r="E18" s="317">
        <f t="shared" si="7"/>
        <v>393</v>
      </c>
      <c r="F18" s="318">
        <f t="shared" si="7"/>
        <v>264</v>
      </c>
      <c r="G18" s="316">
        <f t="shared" si="7"/>
        <v>139</v>
      </c>
      <c r="H18" s="319">
        <f t="shared" si="7"/>
        <v>125</v>
      </c>
      <c r="I18" s="315">
        <f t="shared" si="7"/>
        <v>286</v>
      </c>
      <c r="J18" s="316">
        <f t="shared" si="7"/>
        <v>161</v>
      </c>
      <c r="K18" s="319">
        <f t="shared" si="7"/>
        <v>125</v>
      </c>
      <c r="L18" s="315">
        <f t="shared" si="7"/>
        <v>205</v>
      </c>
      <c r="M18" s="316">
        <f t="shared" si="7"/>
        <v>102</v>
      </c>
      <c r="N18" s="317">
        <f t="shared" si="7"/>
        <v>103</v>
      </c>
    </row>
    <row r="19" spans="1:14" ht="30.75" customHeight="1">
      <c r="A19" s="872"/>
      <c r="B19" s="308" t="s">
        <v>288</v>
      </c>
      <c r="C19" s="103">
        <f>SUM(D19:E19)</f>
        <v>839</v>
      </c>
      <c r="D19" s="85">
        <f>G19+J19+M19+'50 (2)'!B19</f>
        <v>449</v>
      </c>
      <c r="E19" s="86">
        <f>H19+K19+N19+'50 (2)'!C19</f>
        <v>390</v>
      </c>
      <c r="F19" s="517">
        <v>264</v>
      </c>
      <c r="G19" s="513">
        <v>139</v>
      </c>
      <c r="H19" s="291">
        <f>F19-G19</f>
        <v>125</v>
      </c>
      <c r="I19" s="103">
        <v>286</v>
      </c>
      <c r="J19" s="85">
        <v>161</v>
      </c>
      <c r="K19" s="291">
        <f>I19-J19</f>
        <v>125</v>
      </c>
      <c r="L19" s="103">
        <v>202</v>
      </c>
      <c r="M19" s="85">
        <v>100</v>
      </c>
      <c r="N19" s="86">
        <f>L19-M19</f>
        <v>102</v>
      </c>
    </row>
    <row r="20" spans="1:14" ht="30.75" customHeight="1" thickBot="1">
      <c r="A20" s="872"/>
      <c r="B20" s="308" t="s">
        <v>291</v>
      </c>
      <c r="C20" s="103">
        <f>SUM(D20:E20)</f>
        <v>8</v>
      </c>
      <c r="D20" s="85">
        <f>G20+J20+M20+'50 (2)'!B20</f>
        <v>5</v>
      </c>
      <c r="E20" s="86">
        <f>H20+K20+N20+'50 (2)'!C20</f>
        <v>3</v>
      </c>
      <c r="F20" s="290">
        <v>0</v>
      </c>
      <c r="G20" s="85">
        <v>0</v>
      </c>
      <c r="H20" s="291">
        <f>F20-G20</f>
        <v>0</v>
      </c>
      <c r="I20" s="85">
        <v>0</v>
      </c>
      <c r="J20" s="85">
        <v>0</v>
      </c>
      <c r="K20" s="291">
        <f>I20-J20</f>
        <v>0</v>
      </c>
      <c r="L20" s="103">
        <v>3</v>
      </c>
      <c r="M20" s="513">
        <v>2</v>
      </c>
      <c r="N20" s="86">
        <f>L20-M20</f>
        <v>1</v>
      </c>
    </row>
    <row r="21" spans="1:14" ht="31.5" customHeight="1">
      <c r="A21" s="878" t="s">
        <v>295</v>
      </c>
      <c r="B21" s="879"/>
      <c r="C21" s="298">
        <f aca="true" t="shared" si="8" ref="C21:N21">C22+C30</f>
        <v>5666</v>
      </c>
      <c r="D21" s="299">
        <f t="shared" si="8"/>
        <v>2757</v>
      </c>
      <c r="E21" s="300">
        <f t="shared" si="8"/>
        <v>2909</v>
      </c>
      <c r="F21" s="301">
        <f t="shared" si="8"/>
        <v>2002</v>
      </c>
      <c r="G21" s="299">
        <f t="shared" si="8"/>
        <v>984</v>
      </c>
      <c r="H21" s="302">
        <f t="shared" si="8"/>
        <v>1018</v>
      </c>
      <c r="I21" s="298">
        <f t="shared" si="8"/>
        <v>1862</v>
      </c>
      <c r="J21" s="299">
        <f t="shared" si="8"/>
        <v>883</v>
      </c>
      <c r="K21" s="302">
        <f t="shared" si="8"/>
        <v>979</v>
      </c>
      <c r="L21" s="298">
        <f t="shared" si="8"/>
        <v>1802</v>
      </c>
      <c r="M21" s="299">
        <f t="shared" si="8"/>
        <v>890</v>
      </c>
      <c r="N21" s="300">
        <f t="shared" si="8"/>
        <v>912</v>
      </c>
    </row>
    <row r="22" spans="1:14" ht="31.5" customHeight="1">
      <c r="A22" s="875" t="s">
        <v>287</v>
      </c>
      <c r="B22" s="314" t="s">
        <v>181</v>
      </c>
      <c r="C22" s="315">
        <f aca="true" t="shared" si="9" ref="C22:M22">SUM(C23:C29)</f>
        <v>5390</v>
      </c>
      <c r="D22" s="316">
        <f t="shared" si="9"/>
        <v>2577</v>
      </c>
      <c r="E22" s="317">
        <f t="shared" si="9"/>
        <v>2813</v>
      </c>
      <c r="F22" s="318">
        <f t="shared" si="9"/>
        <v>1911</v>
      </c>
      <c r="G22" s="316">
        <f t="shared" si="9"/>
        <v>935</v>
      </c>
      <c r="H22" s="319">
        <f t="shared" si="9"/>
        <v>976</v>
      </c>
      <c r="I22" s="315">
        <f t="shared" si="9"/>
        <v>1769</v>
      </c>
      <c r="J22" s="316">
        <f t="shared" si="9"/>
        <v>819</v>
      </c>
      <c r="K22" s="319">
        <f t="shared" si="9"/>
        <v>950</v>
      </c>
      <c r="L22" s="315">
        <f t="shared" si="9"/>
        <v>1710</v>
      </c>
      <c r="M22" s="316">
        <f t="shared" si="9"/>
        <v>823</v>
      </c>
      <c r="N22" s="317">
        <f>SUM(N23:N29)</f>
        <v>887</v>
      </c>
    </row>
    <row r="23" spans="1:14" ht="31.5" customHeight="1">
      <c r="A23" s="874"/>
      <c r="B23" s="541" t="s">
        <v>288</v>
      </c>
      <c r="C23" s="103">
        <f aca="true" t="shared" si="10" ref="C23:C29">SUM(D23:E23)</f>
        <v>3484</v>
      </c>
      <c r="D23" s="85">
        <f>G23+J23+M23+'50 (2)'!B23</f>
        <v>1602</v>
      </c>
      <c r="E23" s="86">
        <f>H23+K23+N23+'50 (2)'!C23</f>
        <v>1882</v>
      </c>
      <c r="F23" s="290">
        <v>1101</v>
      </c>
      <c r="G23" s="513">
        <v>511</v>
      </c>
      <c r="H23" s="291">
        <f aca="true" t="shared" si="11" ref="H23:H29">F23-G23</f>
        <v>590</v>
      </c>
      <c r="I23" s="103">
        <v>1080</v>
      </c>
      <c r="J23" s="85">
        <v>459</v>
      </c>
      <c r="K23" s="291">
        <f aca="true" t="shared" si="12" ref="K23:K29">I23-J23</f>
        <v>621</v>
      </c>
      <c r="L23" s="103">
        <v>1303</v>
      </c>
      <c r="M23" s="85">
        <v>632</v>
      </c>
      <c r="N23" s="86">
        <f aca="true" t="shared" si="13" ref="N23:N29">L23-M23</f>
        <v>671</v>
      </c>
    </row>
    <row r="24" spans="1:14" ht="30.75" customHeight="1">
      <c r="A24" s="874"/>
      <c r="B24" s="542" t="s">
        <v>290</v>
      </c>
      <c r="C24" s="103">
        <f t="shared" si="10"/>
        <v>97</v>
      </c>
      <c r="D24" s="85">
        <f>G24+J24+M24+'50 (2)'!B24</f>
        <v>97</v>
      </c>
      <c r="E24" s="86">
        <f>H24+K24+N24+'50 (2)'!C24</f>
        <v>0</v>
      </c>
      <c r="F24" s="290">
        <v>0</v>
      </c>
      <c r="G24" s="85">
        <v>0</v>
      </c>
      <c r="H24" s="291">
        <f t="shared" si="11"/>
        <v>0</v>
      </c>
      <c r="I24" s="85">
        <v>0</v>
      </c>
      <c r="J24" s="85">
        <v>0</v>
      </c>
      <c r="K24" s="291">
        <f t="shared" si="12"/>
        <v>0</v>
      </c>
      <c r="L24" s="516">
        <v>97</v>
      </c>
      <c r="M24" s="85">
        <v>97</v>
      </c>
      <c r="N24" s="86">
        <f t="shared" si="13"/>
        <v>0</v>
      </c>
    </row>
    <row r="25" spans="1:14" ht="30.75" customHeight="1">
      <c r="A25" s="874"/>
      <c r="B25" s="542" t="s">
        <v>291</v>
      </c>
      <c r="C25" s="103">
        <f t="shared" si="10"/>
        <v>509</v>
      </c>
      <c r="D25" s="85">
        <f>G25+J25+M25+'50 (2)'!B25</f>
        <v>297</v>
      </c>
      <c r="E25" s="86">
        <f>H25+K25+N25+'50 (2)'!C25</f>
        <v>212</v>
      </c>
      <c r="F25" s="290">
        <v>197</v>
      </c>
      <c r="G25" s="85">
        <v>110</v>
      </c>
      <c r="H25" s="291">
        <f t="shared" si="11"/>
        <v>87</v>
      </c>
      <c r="I25" s="103">
        <v>165</v>
      </c>
      <c r="J25" s="85">
        <v>107</v>
      </c>
      <c r="K25" s="291">
        <f t="shared" si="12"/>
        <v>58</v>
      </c>
      <c r="L25" s="516">
        <v>147</v>
      </c>
      <c r="M25" s="513">
        <v>80</v>
      </c>
      <c r="N25" s="86">
        <f t="shared" si="13"/>
        <v>67</v>
      </c>
    </row>
    <row r="26" spans="1:14" ht="30.75" customHeight="1">
      <c r="A26" s="874"/>
      <c r="B26" s="542" t="s">
        <v>293</v>
      </c>
      <c r="C26" s="103">
        <f t="shared" si="10"/>
        <v>355</v>
      </c>
      <c r="D26" s="85">
        <f>G26+J26+M26+'50 (2)'!B26</f>
        <v>32</v>
      </c>
      <c r="E26" s="86">
        <f>H26+K26+N26+'50 (2)'!C26</f>
        <v>323</v>
      </c>
      <c r="F26" s="517">
        <v>141</v>
      </c>
      <c r="G26" s="513">
        <v>17</v>
      </c>
      <c r="H26" s="291">
        <f t="shared" si="11"/>
        <v>124</v>
      </c>
      <c r="I26" s="103">
        <v>128</v>
      </c>
      <c r="J26" s="513">
        <v>8</v>
      </c>
      <c r="K26" s="291">
        <f t="shared" si="12"/>
        <v>120</v>
      </c>
      <c r="L26" s="103">
        <v>86</v>
      </c>
      <c r="M26" s="513">
        <v>7</v>
      </c>
      <c r="N26" s="86">
        <f t="shared" si="13"/>
        <v>79</v>
      </c>
    </row>
    <row r="27" spans="1:14" ht="30.75" customHeight="1">
      <c r="A27" s="874"/>
      <c r="B27" s="542" t="s">
        <v>296</v>
      </c>
      <c r="C27" s="103">
        <f t="shared" si="10"/>
        <v>128</v>
      </c>
      <c r="D27" s="85">
        <f>G27+J27+M27+'50 (2)'!B27</f>
        <v>12</v>
      </c>
      <c r="E27" s="86">
        <f>H27+K27+N27+'50 (2)'!C27</f>
        <v>116</v>
      </c>
      <c r="F27" s="290">
        <v>53</v>
      </c>
      <c r="G27" s="513">
        <v>5</v>
      </c>
      <c r="H27" s="291">
        <f t="shared" si="11"/>
        <v>48</v>
      </c>
      <c r="I27" s="516">
        <v>35</v>
      </c>
      <c r="J27" s="85">
        <v>3</v>
      </c>
      <c r="K27" s="291">
        <f t="shared" si="12"/>
        <v>32</v>
      </c>
      <c r="L27" s="103">
        <v>40</v>
      </c>
      <c r="M27" s="85">
        <v>4</v>
      </c>
      <c r="N27" s="86">
        <f t="shared" si="13"/>
        <v>36</v>
      </c>
    </row>
    <row r="28" spans="1:14" ht="30.75" customHeight="1">
      <c r="A28" s="874"/>
      <c r="B28" s="542" t="s">
        <v>297</v>
      </c>
      <c r="C28" s="103">
        <f t="shared" si="10"/>
        <v>15</v>
      </c>
      <c r="D28" s="85">
        <f>G28+J28+M28+'50 (2)'!B28</f>
        <v>3</v>
      </c>
      <c r="E28" s="86">
        <f>H28+K28+N28+'50 (2)'!C28</f>
        <v>12</v>
      </c>
      <c r="F28" s="290">
        <v>0</v>
      </c>
      <c r="G28" s="85">
        <v>0</v>
      </c>
      <c r="H28" s="291">
        <f t="shared" si="11"/>
        <v>0</v>
      </c>
      <c r="I28" s="85">
        <v>0</v>
      </c>
      <c r="J28" s="85">
        <v>0</v>
      </c>
      <c r="K28" s="291">
        <v>0</v>
      </c>
      <c r="L28" s="516">
        <v>15</v>
      </c>
      <c r="M28" s="85">
        <v>3</v>
      </c>
      <c r="N28" s="86">
        <f t="shared" si="13"/>
        <v>12</v>
      </c>
    </row>
    <row r="29" spans="1:14" ht="30.75" customHeight="1">
      <c r="A29" s="876"/>
      <c r="B29" s="543" t="s">
        <v>294</v>
      </c>
      <c r="C29" s="105">
        <f t="shared" si="10"/>
        <v>802</v>
      </c>
      <c r="D29" s="85">
        <f>G29+J29+M29+'50 (2)'!B29</f>
        <v>534</v>
      </c>
      <c r="E29" s="86">
        <f>H29+K29+N29+'50 (2)'!C29</f>
        <v>268</v>
      </c>
      <c r="F29" s="290">
        <v>419</v>
      </c>
      <c r="G29" s="514">
        <v>292</v>
      </c>
      <c r="H29" s="291">
        <f t="shared" si="11"/>
        <v>127</v>
      </c>
      <c r="I29" s="516">
        <v>361</v>
      </c>
      <c r="J29" s="514">
        <v>242</v>
      </c>
      <c r="K29" s="291">
        <f t="shared" si="12"/>
        <v>119</v>
      </c>
      <c r="L29" s="103">
        <v>22</v>
      </c>
      <c r="M29" s="312">
        <v>0</v>
      </c>
      <c r="N29" s="86">
        <f t="shared" si="13"/>
        <v>22</v>
      </c>
    </row>
    <row r="30" spans="1:14" ht="31.5" customHeight="1">
      <c r="A30" s="875" t="s">
        <v>197</v>
      </c>
      <c r="B30" s="314" t="s">
        <v>181</v>
      </c>
      <c r="C30" s="315">
        <f>D30+E30</f>
        <v>276</v>
      </c>
      <c r="D30" s="316">
        <f>SUM(D31)</f>
        <v>180</v>
      </c>
      <c r="E30" s="317">
        <f>SUM(E31)</f>
        <v>96</v>
      </c>
      <c r="F30" s="318">
        <f>G30+H30</f>
        <v>91</v>
      </c>
      <c r="G30" s="316">
        <v>49</v>
      </c>
      <c r="H30" s="319">
        <v>42</v>
      </c>
      <c r="I30" s="315">
        <f>J30+K30</f>
        <v>93</v>
      </c>
      <c r="J30" s="316">
        <v>64</v>
      </c>
      <c r="K30" s="319">
        <v>29</v>
      </c>
      <c r="L30" s="315">
        <f>M30+N30</f>
        <v>92</v>
      </c>
      <c r="M30" s="316">
        <v>67</v>
      </c>
      <c r="N30" s="317">
        <v>25</v>
      </c>
    </row>
    <row r="31" spans="1:14" ht="30.75" customHeight="1" thickBot="1">
      <c r="A31" s="877"/>
      <c r="B31" s="544" t="s">
        <v>206</v>
      </c>
      <c r="C31" s="106">
        <f>SUM(D31:E31)</f>
        <v>276</v>
      </c>
      <c r="D31" s="320">
        <f>G31+J31+M31+'50 (2)'!B31</f>
        <v>180</v>
      </c>
      <c r="E31" s="321">
        <f>H31+K31+N31+'50 (2)'!C31</f>
        <v>96</v>
      </c>
      <c r="F31" s="518">
        <v>91</v>
      </c>
      <c r="G31" s="515">
        <v>49</v>
      </c>
      <c r="H31" s="323">
        <f>F31-G31</f>
        <v>42</v>
      </c>
      <c r="I31" s="519">
        <v>93</v>
      </c>
      <c r="J31" s="322">
        <v>64</v>
      </c>
      <c r="K31" s="323">
        <f>I31-J31</f>
        <v>29</v>
      </c>
      <c r="L31" s="519">
        <v>92</v>
      </c>
      <c r="M31" s="515">
        <v>67</v>
      </c>
      <c r="N31" s="321">
        <f>L31-M31</f>
        <v>25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3">
    <mergeCell ref="A18:A20"/>
    <mergeCell ref="A22:A29"/>
    <mergeCell ref="A30:A31"/>
    <mergeCell ref="A21:B21"/>
    <mergeCell ref="A5:B5"/>
    <mergeCell ref="A6:B6"/>
    <mergeCell ref="A7:B7"/>
    <mergeCell ref="L3:N3"/>
    <mergeCell ref="A3:B4"/>
    <mergeCell ref="C3:E3"/>
    <mergeCell ref="F3:H3"/>
    <mergeCell ref="I3:K3"/>
    <mergeCell ref="A9:A17"/>
  </mergeCells>
  <printOptions horizontalCentered="1"/>
  <pageMargins left="0.3937007874015748" right="0.7086614173228347" top="0.7874015748031497" bottom="0.5118110236220472" header="0.5118110236220472" footer="0.5118110236220472"/>
  <pageSetup horizontalDpi="600" verticalDpi="600" orientation="portrait" paperSize="9" scale="83" r:id="rId1"/>
  <headerFooter scaleWithDoc="0" alignWithMargins="0">
    <oddHeader>&amp;L高等学校</oddHeader>
    <oddFooter>&amp;C&amp;"Century,標準"55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31"/>
  <sheetViews>
    <sheetView showGridLines="0" zoomScalePageLayoutView="0" workbookViewId="0" topLeftCell="A1">
      <selection activeCell="C13" sqref="C13:C14"/>
    </sheetView>
  </sheetViews>
  <sheetFormatPr defaultColWidth="10.25390625" defaultRowHeight="12.75"/>
  <cols>
    <col min="1" max="1" width="7.375" style="343" customWidth="1"/>
    <col min="2" max="3" width="7.375" style="284" customWidth="1"/>
    <col min="4" max="4" width="4.75390625" style="284" customWidth="1"/>
    <col min="5" max="5" width="11.375" style="284" customWidth="1"/>
    <col min="6" max="12" width="3.125" style="284" customWidth="1"/>
    <col min="13" max="16384" width="10.25390625" style="284" customWidth="1"/>
  </cols>
  <sheetData>
    <row r="2" spans="1:4" ht="13.5" customHeight="1" thickBot="1">
      <c r="A2" s="261"/>
      <c r="D2" s="283"/>
    </row>
    <row r="3" spans="1:5" ht="37.5" customHeight="1">
      <c r="A3" s="863" t="s">
        <v>298</v>
      </c>
      <c r="B3" s="864"/>
      <c r="C3" s="894"/>
      <c r="D3" s="890" t="s">
        <v>280</v>
      </c>
      <c r="E3" s="891"/>
    </row>
    <row r="4" spans="1:5" ht="37.5" customHeight="1" thickBot="1">
      <c r="A4" s="285" t="s">
        <v>181</v>
      </c>
      <c r="B4" s="286" t="s">
        <v>284</v>
      </c>
      <c r="C4" s="324" t="s">
        <v>285</v>
      </c>
      <c r="D4" s="892"/>
      <c r="E4" s="893"/>
    </row>
    <row r="5" spans="1:5" ht="31.5" customHeight="1">
      <c r="A5" s="103">
        <v>91</v>
      </c>
      <c r="B5" s="85">
        <v>44</v>
      </c>
      <c r="C5" s="325">
        <v>47</v>
      </c>
      <c r="D5" s="897" t="s">
        <v>37</v>
      </c>
      <c r="E5" s="880"/>
    </row>
    <row r="6" spans="1:5" ht="31.5" customHeight="1" thickBot="1">
      <c r="A6" s="292">
        <f>SUM(A7,A21)</f>
        <v>92</v>
      </c>
      <c r="B6" s="293">
        <f>SUM(B7,B21)</f>
        <v>52</v>
      </c>
      <c r="C6" s="326">
        <f>SUM(C7,C22)</f>
        <v>40</v>
      </c>
      <c r="D6" s="895" t="s">
        <v>409</v>
      </c>
      <c r="E6" s="896"/>
    </row>
    <row r="7" spans="1:5" ht="31.5" customHeight="1">
      <c r="A7" s="298">
        <f>SUM(A8,A18)</f>
        <v>92</v>
      </c>
      <c r="B7" s="299">
        <f>SUM(B8,B18)</f>
        <v>52</v>
      </c>
      <c r="C7" s="327">
        <f>SUM(C8,C18)</f>
        <v>40</v>
      </c>
      <c r="D7" s="888" t="s">
        <v>286</v>
      </c>
      <c r="E7" s="889"/>
    </row>
    <row r="8" spans="1:5" ht="31.5" customHeight="1">
      <c r="A8" s="305">
        <f>SUM(A9:A17)</f>
        <v>0</v>
      </c>
      <c r="B8" s="306">
        <f>SUM(B9:B17)</f>
        <v>0</v>
      </c>
      <c r="C8" s="328">
        <f>SUM(C9:C17)</f>
        <v>0</v>
      </c>
      <c r="D8" s="329"/>
      <c r="E8" s="330" t="s">
        <v>181</v>
      </c>
    </row>
    <row r="9" spans="1:5" ht="31.5" customHeight="1">
      <c r="A9" s="103">
        <v>0</v>
      </c>
      <c r="B9" s="85">
        <v>0</v>
      </c>
      <c r="C9" s="331">
        <f aca="true" t="shared" si="0" ref="C9:C17">A9-B9</f>
        <v>0</v>
      </c>
      <c r="D9" s="898" t="s">
        <v>287</v>
      </c>
      <c r="E9" s="332" t="s">
        <v>288</v>
      </c>
    </row>
    <row r="10" spans="1:5" ht="31.5" customHeight="1">
      <c r="A10" s="103">
        <v>0</v>
      </c>
      <c r="B10" s="85">
        <v>0</v>
      </c>
      <c r="C10" s="325">
        <f t="shared" si="0"/>
        <v>0</v>
      </c>
      <c r="D10" s="898"/>
      <c r="E10" s="332" t="s">
        <v>289</v>
      </c>
    </row>
    <row r="11" spans="1:5" ht="31.5" customHeight="1">
      <c r="A11" s="103">
        <v>0</v>
      </c>
      <c r="B11" s="85">
        <v>0</v>
      </c>
      <c r="C11" s="325">
        <f t="shared" si="0"/>
        <v>0</v>
      </c>
      <c r="D11" s="898"/>
      <c r="E11" s="332" t="s">
        <v>290</v>
      </c>
    </row>
    <row r="12" spans="1:5" ht="31.5" customHeight="1">
      <c r="A12" s="103">
        <v>0</v>
      </c>
      <c r="B12" s="85">
        <v>0</v>
      </c>
      <c r="C12" s="325">
        <f t="shared" si="0"/>
        <v>0</v>
      </c>
      <c r="D12" s="898"/>
      <c r="E12" s="332" t="s">
        <v>291</v>
      </c>
    </row>
    <row r="13" spans="1:5" ht="31.5" customHeight="1">
      <c r="A13" s="103">
        <v>0</v>
      </c>
      <c r="B13" s="85">
        <v>0</v>
      </c>
      <c r="C13" s="325">
        <f t="shared" si="0"/>
        <v>0</v>
      </c>
      <c r="D13" s="898"/>
      <c r="E13" s="332" t="s">
        <v>292</v>
      </c>
    </row>
    <row r="14" spans="1:5" ht="31.5" customHeight="1">
      <c r="A14" s="103">
        <v>0</v>
      </c>
      <c r="B14" s="85">
        <v>0</v>
      </c>
      <c r="C14" s="325">
        <f t="shared" si="0"/>
        <v>0</v>
      </c>
      <c r="D14" s="898"/>
      <c r="E14" s="332" t="s">
        <v>293</v>
      </c>
    </row>
    <row r="15" spans="1:5" ht="31.5" customHeight="1">
      <c r="A15" s="103">
        <v>0</v>
      </c>
      <c r="B15" s="85">
        <v>0</v>
      </c>
      <c r="C15" s="325">
        <f>A15-B15</f>
        <v>0</v>
      </c>
      <c r="D15" s="898"/>
      <c r="E15" s="332" t="s">
        <v>297</v>
      </c>
    </row>
    <row r="16" spans="1:5" ht="31.5" customHeight="1">
      <c r="A16" s="103">
        <v>0</v>
      </c>
      <c r="B16" s="85">
        <v>0</v>
      </c>
      <c r="C16" s="325">
        <f t="shared" si="0"/>
        <v>0</v>
      </c>
      <c r="D16" s="898"/>
      <c r="E16" s="332" t="s">
        <v>294</v>
      </c>
    </row>
    <row r="17" spans="1:5" ht="31.5" customHeight="1">
      <c r="A17" s="105">
        <v>0</v>
      </c>
      <c r="B17" s="312">
        <v>0</v>
      </c>
      <c r="C17" s="333">
        <f t="shared" si="0"/>
        <v>0</v>
      </c>
      <c r="D17" s="899"/>
      <c r="E17" s="334" t="s">
        <v>206</v>
      </c>
    </row>
    <row r="18" spans="1:5" ht="31.5" customHeight="1">
      <c r="A18" s="315">
        <f>SUM(A19:A20)</f>
        <v>92</v>
      </c>
      <c r="B18" s="316">
        <f>SUM(B19:B20)</f>
        <v>52</v>
      </c>
      <c r="C18" s="328">
        <f>SUM(C19:C20)</f>
        <v>40</v>
      </c>
      <c r="D18" s="884" t="s">
        <v>197</v>
      </c>
      <c r="E18" s="335" t="s">
        <v>181</v>
      </c>
    </row>
    <row r="19" spans="1:5" ht="31.5" customHeight="1">
      <c r="A19" s="103">
        <v>87</v>
      </c>
      <c r="B19" s="85">
        <v>49</v>
      </c>
      <c r="C19" s="325">
        <f>A19-B19</f>
        <v>38</v>
      </c>
      <c r="D19" s="885"/>
      <c r="E19" s="336" t="s">
        <v>288</v>
      </c>
    </row>
    <row r="20" spans="1:5" ht="31.5" customHeight="1" thickBot="1">
      <c r="A20" s="516">
        <v>5</v>
      </c>
      <c r="B20" s="513">
        <v>3</v>
      </c>
      <c r="C20" s="325">
        <f>A20-B20</f>
        <v>2</v>
      </c>
      <c r="D20" s="886"/>
      <c r="E20" s="337" t="s">
        <v>291</v>
      </c>
    </row>
    <row r="21" spans="1:5" ht="31.5" customHeight="1">
      <c r="A21" s="298">
        <f>A22+A30</f>
        <v>0</v>
      </c>
      <c r="B21" s="299">
        <f>B22+B30</f>
        <v>0</v>
      </c>
      <c r="C21" s="327">
        <f>C22+C30</f>
        <v>0</v>
      </c>
      <c r="D21" s="888" t="s">
        <v>295</v>
      </c>
      <c r="E21" s="889"/>
    </row>
    <row r="22" spans="1:5" ht="31.5" customHeight="1">
      <c r="A22" s="315">
        <f>SUM(A23:A29)</f>
        <v>0</v>
      </c>
      <c r="B22" s="316">
        <f>SUM(B23:B29)</f>
        <v>0</v>
      </c>
      <c r="C22" s="328">
        <f>SUM(C23:C29)</f>
        <v>0</v>
      </c>
      <c r="D22" s="884" t="s">
        <v>287</v>
      </c>
      <c r="E22" s="335" t="s">
        <v>181</v>
      </c>
    </row>
    <row r="23" spans="1:5" ht="31.5" customHeight="1">
      <c r="A23" s="103">
        <v>0</v>
      </c>
      <c r="B23" s="85">
        <v>0</v>
      </c>
      <c r="C23" s="325">
        <f aca="true" t="shared" si="1" ref="C23:C29">A23-B23</f>
        <v>0</v>
      </c>
      <c r="D23" s="885"/>
      <c r="E23" s="336" t="s">
        <v>288</v>
      </c>
    </row>
    <row r="24" spans="1:5" ht="31.5" customHeight="1">
      <c r="A24" s="103">
        <v>0</v>
      </c>
      <c r="B24" s="85">
        <v>0</v>
      </c>
      <c r="C24" s="325">
        <f t="shared" si="1"/>
        <v>0</v>
      </c>
      <c r="D24" s="885"/>
      <c r="E24" s="338" t="s">
        <v>290</v>
      </c>
    </row>
    <row r="25" spans="1:5" ht="31.5" customHeight="1">
      <c r="A25" s="103">
        <v>0</v>
      </c>
      <c r="B25" s="85">
        <v>0</v>
      </c>
      <c r="C25" s="325">
        <f t="shared" si="1"/>
        <v>0</v>
      </c>
      <c r="D25" s="885"/>
      <c r="E25" s="338" t="s">
        <v>291</v>
      </c>
    </row>
    <row r="26" spans="1:5" ht="31.5" customHeight="1">
      <c r="A26" s="103">
        <v>0</v>
      </c>
      <c r="B26" s="85">
        <v>0</v>
      </c>
      <c r="C26" s="325">
        <f t="shared" si="1"/>
        <v>0</v>
      </c>
      <c r="D26" s="885"/>
      <c r="E26" s="338" t="s">
        <v>293</v>
      </c>
    </row>
    <row r="27" spans="1:5" ht="31.5" customHeight="1">
      <c r="A27" s="103">
        <v>0</v>
      </c>
      <c r="B27" s="85">
        <v>0</v>
      </c>
      <c r="C27" s="325">
        <f t="shared" si="1"/>
        <v>0</v>
      </c>
      <c r="D27" s="885"/>
      <c r="E27" s="338" t="s">
        <v>296</v>
      </c>
    </row>
    <row r="28" spans="1:5" ht="31.5" customHeight="1">
      <c r="A28" s="103">
        <v>0</v>
      </c>
      <c r="B28" s="85">
        <v>0</v>
      </c>
      <c r="C28" s="325">
        <f t="shared" si="1"/>
        <v>0</v>
      </c>
      <c r="D28" s="885"/>
      <c r="E28" s="338" t="s">
        <v>297</v>
      </c>
    </row>
    <row r="29" spans="1:5" ht="31.5" customHeight="1">
      <c r="A29" s="105">
        <v>0</v>
      </c>
      <c r="B29" s="312">
        <v>0</v>
      </c>
      <c r="C29" s="333">
        <f t="shared" si="1"/>
        <v>0</v>
      </c>
      <c r="D29" s="887"/>
      <c r="E29" s="339" t="s">
        <v>294</v>
      </c>
    </row>
    <row r="30" spans="1:5" ht="31.5" customHeight="1">
      <c r="A30" s="315">
        <f>B30+C30</f>
        <v>0</v>
      </c>
      <c r="B30" s="316">
        <f>SUM(B31)</f>
        <v>0</v>
      </c>
      <c r="C30" s="328">
        <f>SUM(C31)</f>
        <v>0</v>
      </c>
      <c r="D30" s="884" t="s">
        <v>197</v>
      </c>
      <c r="E30" s="335" t="s">
        <v>181</v>
      </c>
    </row>
    <row r="31" spans="1:5" ht="31.5" customHeight="1" thickBot="1">
      <c r="A31" s="340">
        <v>0</v>
      </c>
      <c r="B31" s="320">
        <v>0</v>
      </c>
      <c r="C31" s="341">
        <f>A31-B31</f>
        <v>0</v>
      </c>
      <c r="D31" s="886"/>
      <c r="E31" s="342" t="s">
        <v>206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0">
    <mergeCell ref="D18:D20"/>
    <mergeCell ref="D30:D31"/>
    <mergeCell ref="D22:D29"/>
    <mergeCell ref="D21:E21"/>
    <mergeCell ref="D3:E4"/>
    <mergeCell ref="A3:C3"/>
    <mergeCell ref="D6:E6"/>
    <mergeCell ref="D5:E5"/>
    <mergeCell ref="D7:E7"/>
    <mergeCell ref="D9:D17"/>
  </mergeCells>
  <printOptions/>
  <pageMargins left="0.984251968503937" right="0.3937007874015748" top="0.7874015748031497" bottom="0.5118110236220472" header="0.5118110236220472" footer="0.5118110236220472"/>
  <pageSetup horizontalDpi="600" verticalDpi="600" orientation="portrait" paperSize="9" scale="83" r:id="rId1"/>
  <headerFooter scaleWithDoc="0" alignWithMargins="0">
    <oddHeader>&amp;R高等学校</oddHeader>
    <oddFooter>&amp;C&amp;"Century,標準"56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SheetLayoutView="100" zoomScalePageLayoutView="0" workbookViewId="0" topLeftCell="A1">
      <selection activeCell="C13" sqref="C13:C14"/>
    </sheetView>
  </sheetViews>
  <sheetFormatPr defaultColWidth="8.625" defaultRowHeight="18.75" customHeight="1"/>
  <cols>
    <col min="1" max="1" width="12.00390625" style="157" customWidth="1"/>
    <col min="2" max="3" width="7.375" style="53" bestFit="1" customWidth="1"/>
    <col min="4" max="4" width="6.75390625" style="53" bestFit="1" customWidth="1"/>
    <col min="5" max="19" width="5.75390625" style="53" customWidth="1"/>
    <col min="20" max="16384" width="8.625" style="53" customWidth="1"/>
  </cols>
  <sheetData>
    <row r="1" spans="2:19" ht="18.75" customHeight="1"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2:19" ht="18.75" customHeight="1"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</row>
    <row r="3" spans="1:3" s="56" customFormat="1" ht="27" customHeight="1" thickBot="1">
      <c r="A3" s="269" t="s">
        <v>299</v>
      </c>
      <c r="B3" s="111"/>
      <c r="C3" s="111"/>
    </row>
    <row r="4" spans="1:21" s="56" customFormat="1" ht="19.5" customHeight="1">
      <c r="A4" s="780" t="s">
        <v>101</v>
      </c>
      <c r="B4" s="807" t="s">
        <v>260</v>
      </c>
      <c r="C4" s="796"/>
      <c r="D4" s="821"/>
      <c r="E4" s="807" t="s">
        <v>300</v>
      </c>
      <c r="F4" s="796"/>
      <c r="G4" s="820"/>
      <c r="H4" s="900" t="s">
        <v>301</v>
      </c>
      <c r="I4" s="903"/>
      <c r="J4" s="904"/>
      <c r="K4" s="801" t="s">
        <v>302</v>
      </c>
      <c r="L4" s="796"/>
      <c r="M4" s="820"/>
      <c r="N4" s="900" t="s">
        <v>303</v>
      </c>
      <c r="O4" s="903"/>
      <c r="P4" s="904"/>
      <c r="Q4" s="900" t="s">
        <v>304</v>
      </c>
      <c r="R4" s="903"/>
      <c r="S4" s="903"/>
      <c r="T4" s="55"/>
      <c r="U4" s="55"/>
    </row>
    <row r="5" spans="1:21" s="56" customFormat="1" ht="19.5" customHeight="1" thickBot="1">
      <c r="A5" s="782"/>
      <c r="B5" s="62" t="s">
        <v>102</v>
      </c>
      <c r="C5" s="66" t="s">
        <v>103</v>
      </c>
      <c r="D5" s="66" t="s">
        <v>104</v>
      </c>
      <c r="E5" s="62" t="s">
        <v>102</v>
      </c>
      <c r="F5" s="529" t="s">
        <v>103</v>
      </c>
      <c r="G5" s="161" t="s">
        <v>104</v>
      </c>
      <c r="H5" s="113" t="s">
        <v>102</v>
      </c>
      <c r="I5" s="529" t="s">
        <v>103</v>
      </c>
      <c r="J5" s="161" t="s">
        <v>104</v>
      </c>
      <c r="K5" s="64" t="s">
        <v>102</v>
      </c>
      <c r="L5" s="529" t="s">
        <v>103</v>
      </c>
      <c r="M5" s="161" t="s">
        <v>104</v>
      </c>
      <c r="N5" s="64" t="s">
        <v>102</v>
      </c>
      <c r="O5" s="529" t="s">
        <v>103</v>
      </c>
      <c r="P5" s="161" t="s">
        <v>104</v>
      </c>
      <c r="Q5" s="64" t="s">
        <v>102</v>
      </c>
      <c r="R5" s="529" t="s">
        <v>103</v>
      </c>
      <c r="S5" s="160" t="s">
        <v>104</v>
      </c>
      <c r="T5" s="55"/>
      <c r="U5" s="55"/>
    </row>
    <row r="6" spans="1:19" s="56" customFormat="1" ht="25.5" customHeight="1">
      <c r="A6" s="344" t="s">
        <v>37</v>
      </c>
      <c r="B6" s="68">
        <v>1835</v>
      </c>
      <c r="C6" s="115">
        <v>1307</v>
      </c>
      <c r="D6" s="216">
        <v>528</v>
      </c>
      <c r="E6" s="345">
        <v>37</v>
      </c>
      <c r="F6" s="115">
        <v>31</v>
      </c>
      <c r="G6" s="215">
        <v>6</v>
      </c>
      <c r="H6" s="345">
        <v>4</v>
      </c>
      <c r="I6" s="115">
        <v>4</v>
      </c>
      <c r="J6" s="128">
        <v>0</v>
      </c>
      <c r="K6" s="345">
        <v>48</v>
      </c>
      <c r="L6" s="115">
        <v>45</v>
      </c>
      <c r="M6" s="128">
        <v>3</v>
      </c>
      <c r="N6" s="345">
        <v>3</v>
      </c>
      <c r="O6" s="115">
        <v>3</v>
      </c>
      <c r="P6" s="128">
        <v>0</v>
      </c>
      <c r="Q6" s="346">
        <v>0</v>
      </c>
      <c r="R6" s="115">
        <v>0</v>
      </c>
      <c r="S6" s="115">
        <v>0</v>
      </c>
    </row>
    <row r="7" spans="1:19" s="56" customFormat="1" ht="25.5" customHeight="1">
      <c r="A7" s="347" t="s">
        <v>38</v>
      </c>
      <c r="B7" s="348">
        <f aca="true" t="shared" si="0" ref="B7:S7">SUM(B11+B13+B15+B16+B17+B18+B19+B20+B21+B22+B23+B24)</f>
        <v>1829</v>
      </c>
      <c r="C7" s="349">
        <f t="shared" si="0"/>
        <v>1292</v>
      </c>
      <c r="D7" s="350">
        <f t="shared" si="0"/>
        <v>537</v>
      </c>
      <c r="E7" s="351">
        <f t="shared" si="0"/>
        <v>37</v>
      </c>
      <c r="F7" s="349">
        <f t="shared" si="0"/>
        <v>35</v>
      </c>
      <c r="G7" s="352">
        <f t="shared" si="0"/>
        <v>2</v>
      </c>
      <c r="H7" s="74">
        <f t="shared" si="0"/>
        <v>3</v>
      </c>
      <c r="I7" s="349">
        <f t="shared" si="0"/>
        <v>3</v>
      </c>
      <c r="J7" s="352">
        <f t="shared" si="0"/>
        <v>0</v>
      </c>
      <c r="K7" s="74">
        <f t="shared" si="0"/>
        <v>49</v>
      </c>
      <c r="L7" s="349">
        <f t="shared" si="0"/>
        <v>46</v>
      </c>
      <c r="M7" s="352">
        <f t="shared" si="0"/>
        <v>3</v>
      </c>
      <c r="N7" s="74">
        <f t="shared" si="0"/>
        <v>3</v>
      </c>
      <c r="O7" s="349">
        <f t="shared" si="0"/>
        <v>3</v>
      </c>
      <c r="P7" s="352">
        <f t="shared" si="0"/>
        <v>0</v>
      </c>
      <c r="Q7" s="74">
        <f t="shared" si="0"/>
        <v>0</v>
      </c>
      <c r="R7" s="349">
        <f t="shared" si="0"/>
        <v>0</v>
      </c>
      <c r="S7" s="349">
        <f t="shared" si="0"/>
        <v>0</v>
      </c>
    </row>
    <row r="8" spans="1:19" s="56" customFormat="1" ht="25.5" customHeight="1">
      <c r="A8" s="353" t="s">
        <v>34</v>
      </c>
      <c r="B8" s="354">
        <f aca="true" t="shared" si="1" ref="B8:L8">B7-B9</f>
        <v>1484</v>
      </c>
      <c r="C8" s="86">
        <f t="shared" si="1"/>
        <v>1048</v>
      </c>
      <c r="D8" s="86">
        <f t="shared" si="1"/>
        <v>436</v>
      </c>
      <c r="E8" s="68">
        <f t="shared" si="1"/>
        <v>30</v>
      </c>
      <c r="F8" s="76">
        <f t="shared" si="1"/>
        <v>28</v>
      </c>
      <c r="G8" s="75">
        <f t="shared" si="1"/>
        <v>2</v>
      </c>
      <c r="H8" s="345">
        <f t="shared" si="1"/>
        <v>0</v>
      </c>
      <c r="I8" s="76">
        <f t="shared" si="1"/>
        <v>0</v>
      </c>
      <c r="J8" s="75">
        <f t="shared" si="1"/>
        <v>0</v>
      </c>
      <c r="K8" s="345">
        <f t="shared" si="1"/>
        <v>40</v>
      </c>
      <c r="L8" s="76">
        <f t="shared" si="1"/>
        <v>38</v>
      </c>
      <c r="M8" s="75">
        <f>M7-M9</f>
        <v>2</v>
      </c>
      <c r="N8" s="345">
        <f aca="true" t="shared" si="2" ref="N8:S8">N7-N9</f>
        <v>0</v>
      </c>
      <c r="O8" s="76">
        <f t="shared" si="2"/>
        <v>0</v>
      </c>
      <c r="P8" s="75">
        <f t="shared" si="2"/>
        <v>0</v>
      </c>
      <c r="Q8" s="346">
        <f t="shared" si="2"/>
        <v>0</v>
      </c>
      <c r="R8" s="76">
        <f t="shared" si="2"/>
        <v>0</v>
      </c>
      <c r="S8" s="76">
        <f t="shared" si="2"/>
        <v>0</v>
      </c>
    </row>
    <row r="9" spans="1:19" s="56" customFormat="1" ht="25.5" customHeight="1" thickBot="1">
      <c r="A9" s="353" t="s">
        <v>33</v>
      </c>
      <c r="B9" s="355">
        <f>SUM(C9:D9)</f>
        <v>345</v>
      </c>
      <c r="C9" s="84">
        <f>'51（1）'!F9+'51（1）'!I9+'51（1）'!L9+'51（1）'!O9+'51（1）'!R9+'51（2）'!B9+'51（2）'!E9+'51（2）'!H9+'51（2）'!K9+'51（2）'!N9+'51（2）'!Q9</f>
        <v>244</v>
      </c>
      <c r="D9" s="356">
        <f>'51（1）'!G9+'51（1）'!J9+'51（1）'!M9+'51（1）'!P9+'51（1）'!S9+'51（2）'!C9+'51（2）'!F9+'51（2）'!I9+'51（2）'!L9+'51（2）'!O9+'51（2）'!R9</f>
        <v>101</v>
      </c>
      <c r="E9" s="78">
        <f>SUM(F9:G9)</f>
        <v>7</v>
      </c>
      <c r="F9" s="156">
        <v>7</v>
      </c>
      <c r="G9" s="154">
        <v>0</v>
      </c>
      <c r="H9" s="80">
        <f>SUM(I9:J9)</f>
        <v>3</v>
      </c>
      <c r="I9" s="156">
        <v>3</v>
      </c>
      <c r="J9" s="154">
        <v>0</v>
      </c>
      <c r="K9" s="80">
        <f>SUM(L9:M9)</f>
        <v>9</v>
      </c>
      <c r="L9" s="156">
        <f>SUM(L12,L14)</f>
        <v>8</v>
      </c>
      <c r="M9" s="154">
        <f>SUM(M12,M14)</f>
        <v>1</v>
      </c>
      <c r="N9" s="80">
        <f>SUM(O9:P9)</f>
        <v>3</v>
      </c>
      <c r="O9" s="156">
        <v>3</v>
      </c>
      <c r="P9" s="154">
        <v>0</v>
      </c>
      <c r="Q9" s="81">
        <f>SUM(R9:S9)</f>
        <v>0</v>
      </c>
      <c r="R9" s="156">
        <v>0</v>
      </c>
      <c r="S9" s="156">
        <v>0</v>
      </c>
    </row>
    <row r="10" spans="1:22" s="56" customFormat="1" ht="12.75">
      <c r="A10" s="112"/>
      <c r="B10" s="357"/>
      <c r="C10" s="86"/>
      <c r="D10" s="86"/>
      <c r="E10" s="357"/>
      <c r="F10" s="212"/>
      <c r="G10" s="215"/>
      <c r="H10" s="211"/>
      <c r="I10" s="212"/>
      <c r="J10" s="215"/>
      <c r="K10" s="211"/>
      <c r="L10" s="212"/>
      <c r="M10" s="215"/>
      <c r="N10" s="211"/>
      <c r="O10" s="212"/>
      <c r="P10" s="215"/>
      <c r="Q10" s="214"/>
      <c r="R10" s="212"/>
      <c r="S10" s="213"/>
      <c r="V10" s="467"/>
    </row>
    <row r="11" spans="1:22" s="89" customFormat="1" ht="12.75">
      <c r="A11" s="803" t="s">
        <v>20</v>
      </c>
      <c r="B11" s="181">
        <f aca="true" t="shared" si="3" ref="B11:B24">SUM(C11:D11)</f>
        <v>727</v>
      </c>
      <c r="C11" s="358">
        <f>'51（1）'!F11+'51（1）'!I11+'51（1）'!L11+'51（1）'!O11+'51（1）'!R11+'51（2）'!B11+'51（2）'!E11+'51（2）'!H11+'51（2）'!K11+'51（2）'!N11+'51（2）'!Q11</f>
        <v>511</v>
      </c>
      <c r="D11" s="358">
        <f>'51（1）'!G11+'51（1）'!J11+'51（1）'!M11+'51（1）'!P11+'51（1）'!S11+'51（2）'!C11+'51（2）'!F11+'51（2）'!I11+'51（2）'!L11+'51（2）'!O11+'51（2）'!R11</f>
        <v>216</v>
      </c>
      <c r="E11" s="181">
        <f aca="true" t="shared" si="4" ref="E11:E24">SUM(F11:G11)</f>
        <v>13</v>
      </c>
      <c r="F11" s="87">
        <v>13</v>
      </c>
      <c r="G11" s="183">
        <v>0</v>
      </c>
      <c r="H11" s="184">
        <f aca="true" t="shared" si="5" ref="H11:H24">SUM(I11:J11)</f>
        <v>3</v>
      </c>
      <c r="I11" s="87">
        <v>3</v>
      </c>
      <c r="J11" s="183">
        <v>0</v>
      </c>
      <c r="K11" s="184">
        <f aca="true" t="shared" si="6" ref="K11:K24">SUM(L11:M11)</f>
        <v>17</v>
      </c>
      <c r="L11" s="87">
        <v>15</v>
      </c>
      <c r="M11" s="183">
        <v>2</v>
      </c>
      <c r="N11" s="184">
        <f aca="true" t="shared" si="7" ref="N11:N24">SUM(O11:P11)</f>
        <v>3</v>
      </c>
      <c r="O11" s="87">
        <v>3</v>
      </c>
      <c r="P11" s="183">
        <v>0</v>
      </c>
      <c r="Q11" s="227">
        <f aca="true" t="shared" si="8" ref="Q11:Q24">SUM(R11:S11)</f>
        <v>0</v>
      </c>
      <c r="R11" s="87">
        <v>0</v>
      </c>
      <c r="S11" s="185">
        <v>0</v>
      </c>
      <c r="V11" s="467"/>
    </row>
    <row r="12" spans="1:22" s="93" customFormat="1" ht="12.75">
      <c r="A12" s="803"/>
      <c r="B12" s="190">
        <f t="shared" si="3"/>
        <v>291</v>
      </c>
      <c r="C12" s="191">
        <f>'51（1）'!F12+'51（1）'!I12+'51（1）'!L12+'51（1）'!O12+'51（1）'!R12+'51（2）'!B12+'51（2）'!E12+'51（2）'!H12+'51（2）'!K12+'51（2）'!N12+'51（2）'!Q12</f>
        <v>205</v>
      </c>
      <c r="D12" s="188">
        <f>'51（1）'!G12+'51（1）'!J12+'51（1）'!M12+'51（1）'!P12+'51（1）'!S12+'51（2）'!C12+'51（2）'!F12+'51（2）'!I12+'51（2）'!L12+'51（2）'!O12+'51（2）'!R12</f>
        <v>86</v>
      </c>
      <c r="E12" s="190">
        <f t="shared" si="4"/>
        <v>5</v>
      </c>
      <c r="F12" s="191">
        <v>5</v>
      </c>
      <c r="G12" s="188">
        <v>0</v>
      </c>
      <c r="H12" s="194">
        <f t="shared" si="5"/>
        <v>3</v>
      </c>
      <c r="I12" s="191">
        <v>3</v>
      </c>
      <c r="J12" s="193">
        <v>0</v>
      </c>
      <c r="K12" s="194">
        <f t="shared" si="6"/>
        <v>7</v>
      </c>
      <c r="L12" s="191">
        <v>6</v>
      </c>
      <c r="M12" s="188">
        <v>1</v>
      </c>
      <c r="N12" s="92">
        <f t="shared" si="7"/>
        <v>3</v>
      </c>
      <c r="O12" s="90">
        <v>3</v>
      </c>
      <c r="P12" s="188">
        <v>0</v>
      </c>
      <c r="Q12" s="92">
        <f t="shared" si="8"/>
        <v>0</v>
      </c>
      <c r="R12" s="90">
        <v>0</v>
      </c>
      <c r="S12" s="91">
        <v>0</v>
      </c>
      <c r="V12" s="467"/>
    </row>
    <row r="13" spans="1:22" s="88" customFormat="1" ht="12.75">
      <c r="A13" s="602" t="s">
        <v>21</v>
      </c>
      <c r="B13" s="359">
        <f t="shared" si="3"/>
        <v>163</v>
      </c>
      <c r="C13" s="360">
        <f>'51（1）'!F13+'51（1）'!I13+'51（1）'!L13+'51（1）'!O13+'51（1）'!R13+'51（2）'!B13+'51（2）'!E13+'51（2）'!H13+'51（2）'!K13+'51（2）'!N13+'51（2）'!Q13</f>
        <v>119</v>
      </c>
      <c r="D13" s="361">
        <f>'51（1）'!G13+'51（1）'!J13+'51（1）'!M13+'51（1）'!P13+'51（1）'!S13+'51（2）'!C13+'51（2）'!F13+'51（2）'!I13+'51（2）'!L13+'51（2）'!O13+'51（2）'!R13</f>
        <v>44</v>
      </c>
      <c r="E13" s="359">
        <f t="shared" si="4"/>
        <v>4</v>
      </c>
      <c r="F13" s="362">
        <v>4</v>
      </c>
      <c r="G13" s="363">
        <v>0</v>
      </c>
      <c r="H13" s="364">
        <f t="shared" si="5"/>
        <v>0</v>
      </c>
      <c r="I13" s="362">
        <v>0</v>
      </c>
      <c r="J13" s="363">
        <v>0</v>
      </c>
      <c r="K13" s="364">
        <f t="shared" si="6"/>
        <v>6</v>
      </c>
      <c r="L13" s="362">
        <v>6</v>
      </c>
      <c r="M13" s="363">
        <v>0</v>
      </c>
      <c r="N13" s="364">
        <f t="shared" si="7"/>
        <v>0</v>
      </c>
      <c r="O13" s="362">
        <v>0</v>
      </c>
      <c r="P13" s="363">
        <v>0</v>
      </c>
      <c r="Q13" s="365">
        <f t="shared" si="8"/>
        <v>0</v>
      </c>
      <c r="R13" s="362">
        <v>0</v>
      </c>
      <c r="S13" s="366">
        <v>0</v>
      </c>
      <c r="V13" s="467"/>
    </row>
    <row r="14" spans="1:22" s="93" customFormat="1" ht="12.75">
      <c r="A14" s="587"/>
      <c r="B14" s="186">
        <f t="shared" si="3"/>
        <v>54</v>
      </c>
      <c r="C14" s="191">
        <f>'51（1）'!F14+'51（1）'!I14+'51（1）'!L14+'51（1）'!O14+'51（1）'!R14+'51（2）'!B14+'51（2）'!E14+'51（2）'!H14+'51（2）'!K14+'51（2）'!N14+'51（2）'!Q14</f>
        <v>39</v>
      </c>
      <c r="D14" s="188">
        <f>'51（1）'!G14+'51（1）'!J14+'51（1）'!M14+'51（1）'!P14+'51（1）'!S14+'51（2）'!C14+'51（2）'!F14+'51（2）'!I14+'51（2）'!L14+'51（2）'!O14+'51（2）'!R14</f>
        <v>15</v>
      </c>
      <c r="E14" s="186">
        <f t="shared" si="4"/>
        <v>2</v>
      </c>
      <c r="F14" s="90">
        <v>2</v>
      </c>
      <c r="G14" s="188">
        <v>0</v>
      </c>
      <c r="H14" s="92">
        <f t="shared" si="5"/>
        <v>0</v>
      </c>
      <c r="I14" s="90">
        <v>0</v>
      </c>
      <c r="J14" s="188">
        <v>0</v>
      </c>
      <c r="K14" s="189">
        <f t="shared" si="6"/>
        <v>2</v>
      </c>
      <c r="L14" s="90">
        <v>2</v>
      </c>
      <c r="M14" s="188">
        <v>0</v>
      </c>
      <c r="N14" s="92">
        <f t="shared" si="7"/>
        <v>0</v>
      </c>
      <c r="O14" s="90">
        <v>0</v>
      </c>
      <c r="P14" s="188">
        <v>0</v>
      </c>
      <c r="Q14" s="92">
        <f t="shared" si="8"/>
        <v>0</v>
      </c>
      <c r="R14" s="90">
        <v>0</v>
      </c>
      <c r="S14" s="91">
        <v>0</v>
      </c>
      <c r="V14" s="467"/>
    </row>
    <row r="15" spans="1:22" s="55" customFormat="1" ht="25.5" customHeight="1">
      <c r="A15" s="367" t="s">
        <v>19</v>
      </c>
      <c r="B15" s="368">
        <f t="shared" si="3"/>
        <v>155</v>
      </c>
      <c r="C15" s="369">
        <f>'51（1）'!F15+'51（1）'!I15+'51（1）'!L15+'51（1）'!O15+'51（1）'!R15+'51（2）'!B15+'51（2）'!E15+'51（2）'!H15+'51（2）'!K15+'51（2）'!N15+'51（2）'!Q15</f>
        <v>117</v>
      </c>
      <c r="D15" s="370">
        <f>'51（1）'!G15+'51（1）'!J15+'51（1）'!M15+'51（1）'!P15+'51（1）'!S15+'51（2）'!C15+'51（2）'!F15+'51（2）'!I15+'51（2）'!L15+'51（2）'!O15+'51（2）'!R15</f>
        <v>38</v>
      </c>
      <c r="E15" s="368">
        <f t="shared" si="4"/>
        <v>3</v>
      </c>
      <c r="F15" s="371">
        <v>3</v>
      </c>
      <c r="G15" s="250">
        <v>0</v>
      </c>
      <c r="H15" s="372">
        <f t="shared" si="5"/>
        <v>0</v>
      </c>
      <c r="I15" s="371">
        <v>0</v>
      </c>
      <c r="J15" s="250">
        <v>0</v>
      </c>
      <c r="K15" s="372">
        <f t="shared" si="6"/>
        <v>4</v>
      </c>
      <c r="L15" s="371">
        <v>4</v>
      </c>
      <c r="M15" s="250">
        <v>0</v>
      </c>
      <c r="N15" s="372">
        <f t="shared" si="7"/>
        <v>0</v>
      </c>
      <c r="O15" s="371">
        <v>0</v>
      </c>
      <c r="P15" s="250">
        <v>0</v>
      </c>
      <c r="Q15" s="373">
        <f t="shared" si="8"/>
        <v>0</v>
      </c>
      <c r="R15" s="371">
        <v>0</v>
      </c>
      <c r="S15" s="131">
        <v>0</v>
      </c>
      <c r="V15" s="528"/>
    </row>
    <row r="16" spans="1:22" s="55" customFormat="1" ht="25.5" customHeight="1">
      <c r="A16" s="374" t="s">
        <v>18</v>
      </c>
      <c r="B16" s="375">
        <f t="shared" si="3"/>
        <v>101</v>
      </c>
      <c r="C16" s="369">
        <f>'51（1）'!F16+'51（1）'!I16+'51（1）'!L16+'51（1）'!O16+'51（1）'!R16+'51（2）'!B16+'51（2）'!E16+'51（2）'!H16+'51（2）'!K16+'51（2）'!N16+'51（2）'!Q16</f>
        <v>75</v>
      </c>
      <c r="D16" s="370">
        <f>'51（1）'!G16+'51（1）'!J16+'51（1）'!M16+'51（1）'!P16+'51（1）'!S16+'51（2）'!C16+'51（2）'!F16+'51（2）'!I16+'51（2）'!L16+'51（2）'!O16+'51（2）'!R16</f>
        <v>26</v>
      </c>
      <c r="E16" s="368">
        <f t="shared" si="4"/>
        <v>2</v>
      </c>
      <c r="F16" s="96">
        <v>2</v>
      </c>
      <c r="G16" s="198">
        <v>0</v>
      </c>
      <c r="H16" s="372">
        <f t="shared" si="5"/>
        <v>0</v>
      </c>
      <c r="I16" s="96">
        <v>0</v>
      </c>
      <c r="J16" s="198">
        <v>0</v>
      </c>
      <c r="K16" s="372">
        <f t="shared" si="6"/>
        <v>3</v>
      </c>
      <c r="L16" s="96">
        <v>3</v>
      </c>
      <c r="M16" s="198">
        <v>0</v>
      </c>
      <c r="N16" s="372">
        <f t="shared" si="7"/>
        <v>0</v>
      </c>
      <c r="O16" s="96">
        <v>0</v>
      </c>
      <c r="P16" s="198">
        <v>0</v>
      </c>
      <c r="Q16" s="373">
        <f t="shared" si="8"/>
        <v>0</v>
      </c>
      <c r="R16" s="96">
        <v>0</v>
      </c>
      <c r="S16" s="229">
        <v>0</v>
      </c>
      <c r="V16" s="528"/>
    </row>
    <row r="17" spans="1:22" s="55" customFormat="1" ht="25.5" customHeight="1">
      <c r="A17" s="367" t="s">
        <v>17</v>
      </c>
      <c r="B17" s="375">
        <f t="shared" si="3"/>
        <v>64</v>
      </c>
      <c r="C17" s="369">
        <f>'51（1）'!F17+'51（1）'!I17+'51（1）'!L17+'51（1）'!O17+'51（1）'!R17+'51（2）'!B17+'51（2）'!E17+'51（2）'!H17+'51（2）'!K17+'51（2）'!N17+'51（2）'!Q17</f>
        <v>39</v>
      </c>
      <c r="D17" s="370">
        <f>'51（1）'!G17+'51（1）'!J17+'51（1）'!M17+'51（1）'!P17+'51（1）'!S17+'51（2）'!C17+'51（2）'!F17+'51（2）'!I17+'51（2）'!L17+'51（2）'!O17+'51（2）'!R17</f>
        <v>25</v>
      </c>
      <c r="E17" s="368">
        <f t="shared" si="4"/>
        <v>2</v>
      </c>
      <c r="F17" s="96">
        <v>2</v>
      </c>
      <c r="G17" s="198">
        <v>0</v>
      </c>
      <c r="H17" s="372">
        <f t="shared" si="5"/>
        <v>0</v>
      </c>
      <c r="I17" s="96">
        <v>0</v>
      </c>
      <c r="J17" s="198">
        <v>0</v>
      </c>
      <c r="K17" s="372">
        <f t="shared" si="6"/>
        <v>2</v>
      </c>
      <c r="L17" s="96">
        <v>2</v>
      </c>
      <c r="M17" s="198">
        <v>0</v>
      </c>
      <c r="N17" s="372">
        <f t="shared" si="7"/>
        <v>0</v>
      </c>
      <c r="O17" s="96">
        <v>0</v>
      </c>
      <c r="P17" s="198">
        <v>0</v>
      </c>
      <c r="Q17" s="373">
        <f t="shared" si="8"/>
        <v>0</v>
      </c>
      <c r="R17" s="96">
        <v>0</v>
      </c>
      <c r="S17" s="229">
        <v>0</v>
      </c>
      <c r="V17" s="528"/>
    </row>
    <row r="18" spans="1:22" s="55" customFormat="1" ht="25.5" customHeight="1">
      <c r="A18" s="367" t="s">
        <v>22</v>
      </c>
      <c r="B18" s="375">
        <f t="shared" si="3"/>
        <v>96</v>
      </c>
      <c r="C18" s="369">
        <f>'51（1）'!F18+'51（1）'!I18+'51（1）'!L18+'51（1）'!O18+'51（1）'!R18+'51（2）'!B18+'51（2）'!E18+'51（2）'!H18+'51（2）'!K18+'51（2）'!N18+'51（2）'!Q18</f>
        <v>60</v>
      </c>
      <c r="D18" s="370">
        <f>'51（1）'!G18+'51（1）'!J18+'51（1）'!M18+'51（1）'!P18+'51（1）'!S18+'51（2）'!C18+'51（2）'!F18+'51（2）'!I18+'51（2）'!L18+'51（2）'!O18+'51（2）'!R18</f>
        <v>36</v>
      </c>
      <c r="E18" s="368">
        <f t="shared" si="4"/>
        <v>2</v>
      </c>
      <c r="F18" s="96">
        <v>2</v>
      </c>
      <c r="G18" s="198">
        <v>0</v>
      </c>
      <c r="H18" s="372">
        <f t="shared" si="5"/>
        <v>0</v>
      </c>
      <c r="I18" s="96">
        <v>0</v>
      </c>
      <c r="J18" s="198">
        <v>0</v>
      </c>
      <c r="K18" s="372">
        <f t="shared" si="6"/>
        <v>3</v>
      </c>
      <c r="L18" s="96">
        <v>2</v>
      </c>
      <c r="M18" s="198">
        <v>1</v>
      </c>
      <c r="N18" s="372">
        <f t="shared" si="7"/>
        <v>0</v>
      </c>
      <c r="O18" s="96">
        <v>0</v>
      </c>
      <c r="P18" s="198">
        <v>0</v>
      </c>
      <c r="Q18" s="373">
        <f t="shared" si="8"/>
        <v>0</v>
      </c>
      <c r="R18" s="96">
        <v>0</v>
      </c>
      <c r="S18" s="229">
        <v>0</v>
      </c>
      <c r="V18" s="467"/>
    </row>
    <row r="19" spans="1:22" s="55" customFormat="1" ht="25.5" customHeight="1">
      <c r="A19" s="374" t="s">
        <v>128</v>
      </c>
      <c r="B19" s="375">
        <f t="shared" si="3"/>
        <v>57</v>
      </c>
      <c r="C19" s="369">
        <f>'51（1）'!F19+'51（1）'!I19+'51（1）'!L19+'51（1）'!O19+'51（1）'!R19+'51（2）'!B19+'51（2）'!E19+'51（2）'!H19+'51（2）'!K19+'51（2）'!N19+'51（2）'!Q19</f>
        <v>43</v>
      </c>
      <c r="D19" s="370">
        <f>'51（1）'!G19+'51（1）'!J19+'51（1）'!M19+'51（1）'!P19+'51（1）'!S19+'51（2）'!C19+'51（2）'!F19+'51（2）'!I19+'51（2）'!L19+'51（2）'!O19+'51（2）'!R19</f>
        <v>14</v>
      </c>
      <c r="E19" s="368">
        <f t="shared" si="4"/>
        <v>1</v>
      </c>
      <c r="F19" s="96">
        <v>1</v>
      </c>
      <c r="G19" s="198">
        <v>0</v>
      </c>
      <c r="H19" s="372">
        <f t="shared" si="5"/>
        <v>0</v>
      </c>
      <c r="I19" s="96">
        <v>0</v>
      </c>
      <c r="J19" s="198">
        <v>0</v>
      </c>
      <c r="K19" s="372">
        <f t="shared" si="6"/>
        <v>1</v>
      </c>
      <c r="L19" s="96">
        <v>1</v>
      </c>
      <c r="M19" s="198">
        <v>0</v>
      </c>
      <c r="N19" s="372">
        <f t="shared" si="7"/>
        <v>0</v>
      </c>
      <c r="O19" s="96">
        <v>0</v>
      </c>
      <c r="P19" s="198">
        <v>0</v>
      </c>
      <c r="Q19" s="373">
        <f t="shared" si="8"/>
        <v>0</v>
      </c>
      <c r="R19" s="96">
        <v>0</v>
      </c>
      <c r="S19" s="229">
        <v>0</v>
      </c>
      <c r="V19" s="467"/>
    </row>
    <row r="20" spans="1:22" s="55" customFormat="1" ht="25.5" customHeight="1">
      <c r="A20" s="367" t="s">
        <v>35</v>
      </c>
      <c r="B20" s="375">
        <f t="shared" si="3"/>
        <v>206</v>
      </c>
      <c r="C20" s="369">
        <f>'51（1）'!F20+'51（1）'!I20+'51（1）'!L20+'51（1）'!O20+'51（1）'!R20+'51（2）'!B20+'51（2）'!E20+'51（2）'!H20+'51（2）'!K20+'51（2）'!N20+'51（2）'!Q20</f>
        <v>155</v>
      </c>
      <c r="D20" s="370">
        <f>'51（1）'!G20+'51（1）'!J20+'51（1）'!M20+'51（1）'!P20+'51（1）'!S20+'51（2）'!C20+'51（2）'!F20+'51（2）'!I20+'51（2）'!L20+'51（2）'!O20+'51（2）'!R20</f>
        <v>51</v>
      </c>
      <c r="E20" s="368">
        <f t="shared" si="4"/>
        <v>4</v>
      </c>
      <c r="F20" s="96">
        <v>3</v>
      </c>
      <c r="G20" s="198">
        <v>1</v>
      </c>
      <c r="H20" s="372">
        <f t="shared" si="5"/>
        <v>0</v>
      </c>
      <c r="I20" s="96">
        <v>0</v>
      </c>
      <c r="J20" s="198">
        <v>0</v>
      </c>
      <c r="K20" s="372">
        <f t="shared" si="6"/>
        <v>5</v>
      </c>
      <c r="L20" s="96">
        <v>5</v>
      </c>
      <c r="M20" s="198">
        <v>0</v>
      </c>
      <c r="N20" s="372">
        <f t="shared" si="7"/>
        <v>0</v>
      </c>
      <c r="O20" s="96">
        <v>0</v>
      </c>
      <c r="P20" s="198">
        <v>0</v>
      </c>
      <c r="Q20" s="373">
        <f t="shared" si="8"/>
        <v>0</v>
      </c>
      <c r="R20" s="96">
        <v>0</v>
      </c>
      <c r="S20" s="229">
        <v>0</v>
      </c>
      <c r="V20" s="467"/>
    </row>
    <row r="21" spans="1:22" s="55" customFormat="1" ht="25.5" customHeight="1">
      <c r="A21" s="367" t="s">
        <v>36</v>
      </c>
      <c r="B21" s="375">
        <f t="shared" si="3"/>
        <v>171</v>
      </c>
      <c r="C21" s="369">
        <f>'51（1）'!F21+'51（1）'!I21+'51（1）'!L21+'51（1）'!O21+'51（1）'!R21+'51（2）'!B21+'51（2）'!E21+'51（2）'!H21+'51（2）'!K21+'51（2）'!N21+'51（2）'!Q21</f>
        <v>111</v>
      </c>
      <c r="D21" s="370">
        <f>'51（1）'!G21+'51（1）'!J21+'51（1）'!M21+'51（1）'!P21+'51（1）'!S21+'51（2）'!C21+'51（2）'!F21+'51（2）'!I21+'51（2）'!L21+'51（2）'!O21+'51（2）'!R21</f>
        <v>60</v>
      </c>
      <c r="E21" s="368">
        <f t="shared" si="4"/>
        <v>4</v>
      </c>
      <c r="F21" s="96">
        <v>4</v>
      </c>
      <c r="G21" s="198">
        <v>0</v>
      </c>
      <c r="H21" s="372">
        <f t="shared" si="5"/>
        <v>0</v>
      </c>
      <c r="I21" s="96">
        <v>0</v>
      </c>
      <c r="J21" s="198">
        <v>0</v>
      </c>
      <c r="K21" s="372">
        <f t="shared" si="6"/>
        <v>5</v>
      </c>
      <c r="L21" s="96">
        <v>5</v>
      </c>
      <c r="M21" s="198">
        <v>0</v>
      </c>
      <c r="N21" s="372">
        <f t="shared" si="7"/>
        <v>0</v>
      </c>
      <c r="O21" s="96">
        <v>0</v>
      </c>
      <c r="P21" s="198">
        <v>0</v>
      </c>
      <c r="Q21" s="373">
        <f t="shared" si="8"/>
        <v>0</v>
      </c>
      <c r="R21" s="96">
        <v>0</v>
      </c>
      <c r="S21" s="229">
        <v>0</v>
      </c>
      <c r="V21" s="467"/>
    </row>
    <row r="22" spans="1:22" s="55" customFormat="1" ht="25.5" customHeight="1">
      <c r="A22" s="367" t="s">
        <v>305</v>
      </c>
      <c r="B22" s="375">
        <f t="shared" si="3"/>
        <v>9</v>
      </c>
      <c r="C22" s="369">
        <f>'51（1）'!F22+'51（1）'!I22+'51（1）'!L22+'51（1）'!O22+'51（1）'!R22+'51（2）'!B22+'51（2）'!E22+'51（2）'!H22+'51（2）'!K22+'51（2）'!N22+'51（2）'!Q22</f>
        <v>5</v>
      </c>
      <c r="D22" s="370">
        <f>'51（1）'!G22+'51（1）'!J22+'51（1）'!M22+'51（1）'!P22+'51（1）'!S22+'51（2）'!C22+'51（2）'!F22+'51（2）'!I22+'51（2）'!L22+'51（2）'!O22+'51（2）'!R22</f>
        <v>4</v>
      </c>
      <c r="E22" s="368">
        <f t="shared" si="4"/>
        <v>0</v>
      </c>
      <c r="F22" s="96">
        <v>0</v>
      </c>
      <c r="G22" s="198">
        <v>0</v>
      </c>
      <c r="H22" s="372">
        <f t="shared" si="5"/>
        <v>0</v>
      </c>
      <c r="I22" s="96">
        <v>0</v>
      </c>
      <c r="J22" s="198">
        <v>0</v>
      </c>
      <c r="K22" s="372">
        <f t="shared" si="6"/>
        <v>1</v>
      </c>
      <c r="L22" s="96">
        <v>1</v>
      </c>
      <c r="M22" s="198">
        <v>0</v>
      </c>
      <c r="N22" s="372">
        <f t="shared" si="7"/>
        <v>0</v>
      </c>
      <c r="O22" s="96">
        <v>0</v>
      </c>
      <c r="P22" s="198">
        <v>0</v>
      </c>
      <c r="Q22" s="373">
        <f t="shared" si="8"/>
        <v>0</v>
      </c>
      <c r="R22" s="96">
        <v>0</v>
      </c>
      <c r="S22" s="229">
        <v>0</v>
      </c>
      <c r="V22" s="467"/>
    </row>
    <row r="23" spans="1:22" s="55" customFormat="1" ht="25.5" customHeight="1">
      <c r="A23" s="367" t="s">
        <v>15</v>
      </c>
      <c r="B23" s="375">
        <f t="shared" si="3"/>
        <v>37</v>
      </c>
      <c r="C23" s="369">
        <f>'51（1）'!F23+'51（1）'!I23+'51（1）'!L23+'51（1）'!O23+'51（1）'!R23+'51（2）'!B23+'51（2）'!E23+'51（2）'!H23+'51（2）'!K23+'51（2）'!N23+'51（2）'!Q23</f>
        <v>27</v>
      </c>
      <c r="D23" s="370">
        <f>'51（1）'!G23+'51（1）'!J23+'51（1）'!M23+'51（1）'!P23+'51（1）'!S23+'51（2）'!C23+'51（2）'!F23+'51（2）'!I23+'51（2）'!L23+'51（2）'!O23+'51（2）'!R23</f>
        <v>10</v>
      </c>
      <c r="E23" s="368">
        <f t="shared" si="4"/>
        <v>1</v>
      </c>
      <c r="F23" s="96">
        <v>0</v>
      </c>
      <c r="G23" s="198">
        <v>1</v>
      </c>
      <c r="H23" s="372">
        <f t="shared" si="5"/>
        <v>0</v>
      </c>
      <c r="I23" s="96">
        <v>0</v>
      </c>
      <c r="J23" s="198">
        <v>0</v>
      </c>
      <c r="K23" s="372">
        <f t="shared" si="6"/>
        <v>1</v>
      </c>
      <c r="L23" s="96">
        <v>1</v>
      </c>
      <c r="M23" s="198">
        <v>0</v>
      </c>
      <c r="N23" s="372">
        <f t="shared" si="7"/>
        <v>0</v>
      </c>
      <c r="O23" s="96">
        <v>0</v>
      </c>
      <c r="P23" s="198">
        <v>0</v>
      </c>
      <c r="Q23" s="373">
        <f t="shared" si="8"/>
        <v>0</v>
      </c>
      <c r="R23" s="96">
        <v>0</v>
      </c>
      <c r="S23" s="229">
        <v>0</v>
      </c>
      <c r="T23" s="157"/>
      <c r="V23" s="467"/>
    </row>
    <row r="24" spans="1:22" s="55" customFormat="1" ht="25.5" customHeight="1" thickBot="1">
      <c r="A24" s="376" t="s">
        <v>16</v>
      </c>
      <c r="B24" s="377">
        <f t="shared" si="3"/>
        <v>43</v>
      </c>
      <c r="C24" s="321">
        <f>'51（1）'!F24+'51（1）'!I24+'51（1）'!L24+'51（1）'!O24+'51（1）'!R24+'51（2）'!B24+'51（2）'!E24+'51（2）'!H24+'51（2）'!K24+'51（2）'!N24+'51（2）'!Q24</f>
        <v>30</v>
      </c>
      <c r="D24" s="341">
        <f>'51（1）'!G24+'51（1）'!J24+'51（1）'!M24+'51（1）'!P24+'51（1）'!S24+'51（2）'!C24+'51（2）'!F24+'51（2）'!I24+'51（2）'!L24+'51（2）'!O24+'51（2）'!R24</f>
        <v>13</v>
      </c>
      <c r="E24" s="377">
        <f t="shared" si="4"/>
        <v>1</v>
      </c>
      <c r="F24" s="234">
        <v>1</v>
      </c>
      <c r="G24" s="237">
        <v>0</v>
      </c>
      <c r="H24" s="233">
        <f t="shared" si="5"/>
        <v>0</v>
      </c>
      <c r="I24" s="234">
        <v>0</v>
      </c>
      <c r="J24" s="237">
        <v>0</v>
      </c>
      <c r="K24" s="233">
        <f t="shared" si="6"/>
        <v>1</v>
      </c>
      <c r="L24" s="234">
        <v>1</v>
      </c>
      <c r="M24" s="237">
        <v>0</v>
      </c>
      <c r="N24" s="233">
        <f t="shared" si="7"/>
        <v>0</v>
      </c>
      <c r="O24" s="234">
        <v>0</v>
      </c>
      <c r="P24" s="237">
        <v>0</v>
      </c>
      <c r="Q24" s="236">
        <f t="shared" si="8"/>
        <v>0</v>
      </c>
      <c r="R24" s="234">
        <v>0</v>
      </c>
      <c r="S24" s="235">
        <v>0</v>
      </c>
      <c r="T24" s="157"/>
      <c r="V24" s="467"/>
    </row>
    <row r="25" spans="1:22" s="56" customFormat="1" ht="12.75">
      <c r="A25" s="378" t="s">
        <v>24</v>
      </c>
      <c r="C25" s="53"/>
      <c r="D25" s="53"/>
      <c r="E25" s="53"/>
      <c r="F25" s="53"/>
      <c r="G25" s="53"/>
      <c r="H25" s="53"/>
      <c r="I25" s="53"/>
      <c r="J25" s="53"/>
      <c r="L25" s="53"/>
      <c r="M25" s="53"/>
      <c r="N25" s="53"/>
      <c r="O25" s="53"/>
      <c r="P25" s="53"/>
      <c r="Q25" s="157"/>
      <c r="R25" s="157"/>
      <c r="S25" s="157"/>
      <c r="T25" s="157"/>
      <c r="U25" s="55"/>
      <c r="V25" s="467"/>
    </row>
    <row r="26" spans="1:22" s="56" customFormat="1" ht="18.75" customHeight="1">
      <c r="A26" s="55"/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157"/>
      <c r="U26" s="55"/>
      <c r="V26" s="467"/>
    </row>
    <row r="27" spans="1:19" s="56" customFormat="1" ht="13.5" thickBot="1">
      <c r="A27" s="379" t="s">
        <v>129</v>
      </c>
      <c r="B27" s="111"/>
      <c r="C27" s="111"/>
      <c r="Q27" s="55"/>
      <c r="R27" s="55"/>
      <c r="S27" s="55"/>
    </row>
    <row r="28" spans="1:21" s="56" customFormat="1" ht="19.5" customHeight="1">
      <c r="A28" s="780" t="s">
        <v>101</v>
      </c>
      <c r="B28" s="807" t="s">
        <v>260</v>
      </c>
      <c r="C28" s="797"/>
      <c r="D28" s="902"/>
      <c r="E28" s="807" t="s">
        <v>300</v>
      </c>
      <c r="F28" s="797"/>
      <c r="G28" s="797"/>
      <c r="H28" s="900" t="s">
        <v>301</v>
      </c>
      <c r="I28" s="901"/>
      <c r="J28" s="901"/>
      <c r="K28" s="801" t="s">
        <v>302</v>
      </c>
      <c r="L28" s="797"/>
      <c r="M28" s="802"/>
      <c r="N28" s="900" t="s">
        <v>303</v>
      </c>
      <c r="O28" s="901"/>
      <c r="P28" s="901"/>
      <c r="Q28" s="900" t="s">
        <v>304</v>
      </c>
      <c r="R28" s="901"/>
      <c r="S28" s="901"/>
      <c r="T28" s="55"/>
      <c r="U28" s="55"/>
    </row>
    <row r="29" spans="1:21" s="56" customFormat="1" ht="19.5" customHeight="1" thickBot="1">
      <c r="A29" s="782"/>
      <c r="B29" s="62" t="s">
        <v>102</v>
      </c>
      <c r="C29" s="66" t="s">
        <v>103</v>
      </c>
      <c r="D29" s="66" t="s">
        <v>104</v>
      </c>
      <c r="E29" s="62" t="s">
        <v>102</v>
      </c>
      <c r="F29" s="66" t="s">
        <v>103</v>
      </c>
      <c r="G29" s="161" t="s">
        <v>104</v>
      </c>
      <c r="H29" s="113" t="s">
        <v>102</v>
      </c>
      <c r="I29" s="66" t="s">
        <v>103</v>
      </c>
      <c r="J29" s="66" t="s">
        <v>104</v>
      </c>
      <c r="K29" s="64" t="s">
        <v>102</v>
      </c>
      <c r="L29" s="66" t="s">
        <v>103</v>
      </c>
      <c r="M29" s="65" t="s">
        <v>104</v>
      </c>
      <c r="N29" s="64" t="s">
        <v>102</v>
      </c>
      <c r="O29" s="66" t="s">
        <v>103</v>
      </c>
      <c r="P29" s="65" t="s">
        <v>104</v>
      </c>
      <c r="Q29" s="64" t="s">
        <v>102</v>
      </c>
      <c r="R29" s="66" t="s">
        <v>103</v>
      </c>
      <c r="S29" s="66" t="s">
        <v>104</v>
      </c>
      <c r="T29" s="55"/>
      <c r="U29" s="55"/>
    </row>
    <row r="30" spans="1:19" s="56" customFormat="1" ht="25.5" customHeight="1">
      <c r="A30" s="344" t="s">
        <v>37</v>
      </c>
      <c r="B30" s="68">
        <v>479</v>
      </c>
      <c r="C30" s="115">
        <v>213</v>
      </c>
      <c r="D30" s="216">
        <v>266</v>
      </c>
      <c r="E30" s="345">
        <v>0</v>
      </c>
      <c r="F30" s="115">
        <v>0</v>
      </c>
      <c r="G30" s="215">
        <v>0</v>
      </c>
      <c r="H30" s="345">
        <v>0</v>
      </c>
      <c r="I30" s="115">
        <v>0</v>
      </c>
      <c r="J30" s="128">
        <v>0</v>
      </c>
      <c r="K30" s="345">
        <v>1</v>
      </c>
      <c r="L30" s="115">
        <v>0</v>
      </c>
      <c r="M30" s="128">
        <v>1</v>
      </c>
      <c r="N30" s="345">
        <v>1</v>
      </c>
      <c r="O30" s="115">
        <v>1</v>
      </c>
      <c r="P30" s="128">
        <v>0</v>
      </c>
      <c r="Q30" s="346">
        <v>0</v>
      </c>
      <c r="R30" s="115">
        <v>0</v>
      </c>
      <c r="S30" s="115">
        <v>0</v>
      </c>
    </row>
    <row r="31" spans="1:19" s="56" customFormat="1" ht="25.5" customHeight="1">
      <c r="A31" s="347" t="s">
        <v>38</v>
      </c>
      <c r="B31" s="348">
        <f>SUM(B32:B33)</f>
        <v>570</v>
      </c>
      <c r="C31" s="349">
        <f>SUM(C32:C33)</f>
        <v>274</v>
      </c>
      <c r="D31" s="350">
        <f>SUM(D32:D33)</f>
        <v>296</v>
      </c>
      <c r="E31" s="351">
        <f>SUM(E32:E33)</f>
        <v>1</v>
      </c>
      <c r="F31" s="349">
        <f>SUM(F32:F33)</f>
        <v>1</v>
      </c>
      <c r="G31" s="352">
        <f aca="true" t="shared" si="9" ref="G31:S31">SUM(G35+G37+G39+G40+G41+G42+G43+G44+G45+G46+G47+G48)</f>
        <v>0</v>
      </c>
      <c r="H31" s="74">
        <f t="shared" si="9"/>
        <v>0</v>
      </c>
      <c r="I31" s="349">
        <f t="shared" si="9"/>
        <v>0</v>
      </c>
      <c r="J31" s="352">
        <f t="shared" si="9"/>
        <v>0</v>
      </c>
      <c r="K31" s="74">
        <f>SUM(K32:K33)</f>
        <v>2</v>
      </c>
      <c r="L31" s="349">
        <f>SUM(L32:L33)</f>
        <v>1</v>
      </c>
      <c r="M31" s="352">
        <f>SUM(M32:M33)</f>
        <v>1</v>
      </c>
      <c r="N31" s="74">
        <f>SUM(N32:N33)</f>
        <v>1</v>
      </c>
      <c r="O31" s="349">
        <f>SUM(O32:O33)</f>
        <v>1</v>
      </c>
      <c r="P31" s="352">
        <f t="shared" si="9"/>
        <v>0</v>
      </c>
      <c r="Q31" s="74">
        <f t="shared" si="9"/>
        <v>0</v>
      </c>
      <c r="R31" s="349">
        <f t="shared" si="9"/>
        <v>0</v>
      </c>
      <c r="S31" s="349">
        <f t="shared" si="9"/>
        <v>0</v>
      </c>
    </row>
    <row r="32" spans="1:19" s="56" customFormat="1" ht="25.5" customHeight="1">
      <c r="A32" s="353" t="s">
        <v>34</v>
      </c>
      <c r="B32" s="354">
        <v>312</v>
      </c>
      <c r="C32" s="86">
        <v>161</v>
      </c>
      <c r="D32" s="86">
        <v>151</v>
      </c>
      <c r="E32" s="68">
        <v>1</v>
      </c>
      <c r="F32" s="76">
        <v>1</v>
      </c>
      <c r="G32" s="75">
        <v>0</v>
      </c>
      <c r="H32" s="345">
        <v>0</v>
      </c>
      <c r="I32" s="76">
        <v>0</v>
      </c>
      <c r="J32" s="75">
        <v>0</v>
      </c>
      <c r="K32" s="345">
        <v>1</v>
      </c>
      <c r="L32" s="76">
        <v>1</v>
      </c>
      <c r="M32" s="75">
        <v>0</v>
      </c>
      <c r="N32" s="345">
        <v>0</v>
      </c>
      <c r="O32" s="76">
        <v>0</v>
      </c>
      <c r="P32" s="75">
        <v>0</v>
      </c>
      <c r="Q32" s="346">
        <v>0</v>
      </c>
      <c r="R32" s="76">
        <v>0</v>
      </c>
      <c r="S32" s="76">
        <v>0</v>
      </c>
    </row>
    <row r="33" spans="1:19" s="56" customFormat="1" ht="25.5" customHeight="1" thickBot="1">
      <c r="A33" s="353" t="s">
        <v>33</v>
      </c>
      <c r="B33" s="355">
        <f>SUM(C33:D33)</f>
        <v>258</v>
      </c>
      <c r="C33" s="84">
        <f>'51（1）'!F33+'51（1）'!I33+'51（1）'!L33+'51（1）'!O33+'51（1）'!R33+'51（2）'!B33+'51（2）'!E33+'51（2）'!H33+'51（2）'!K33+'51（2）'!N33+'51（2）'!Q33</f>
        <v>113</v>
      </c>
      <c r="D33" s="356">
        <f>'51（1）'!G33+'51（1）'!J33+'51（1）'!M33+'51（1）'!P33+'51（1）'!S33+'51（2）'!C33+'51（2）'!F33+'51（2）'!I33+'51（2）'!L33+'51（2）'!O33+'51（2）'!R33</f>
        <v>145</v>
      </c>
      <c r="E33" s="78">
        <f>SUM(F33:G33)</f>
        <v>0</v>
      </c>
      <c r="F33" s="156">
        <v>0</v>
      </c>
      <c r="G33" s="154">
        <v>0</v>
      </c>
      <c r="H33" s="80">
        <f>SUM(I33:J33)</f>
        <v>0</v>
      </c>
      <c r="I33" s="156">
        <v>0</v>
      </c>
      <c r="J33" s="154">
        <v>0</v>
      </c>
      <c r="K33" s="80">
        <f>SUM(L33:M33)</f>
        <v>1</v>
      </c>
      <c r="L33" s="156">
        <v>0</v>
      </c>
      <c r="M33" s="154">
        <v>1</v>
      </c>
      <c r="N33" s="80">
        <f>SUM(O33:P33)</f>
        <v>1</v>
      </c>
      <c r="O33" s="156">
        <v>1</v>
      </c>
      <c r="P33" s="154">
        <v>0</v>
      </c>
      <c r="Q33" s="81">
        <f>SUM(R33:S33)</f>
        <v>0</v>
      </c>
      <c r="R33" s="156">
        <v>0</v>
      </c>
      <c r="S33" s="156">
        <v>0</v>
      </c>
    </row>
    <row r="34" spans="1:19" s="56" customFormat="1" ht="12.75">
      <c r="A34" s="112"/>
      <c r="B34" s="357"/>
      <c r="C34" s="86"/>
      <c r="D34" s="86"/>
      <c r="E34" s="357"/>
      <c r="F34" s="212"/>
      <c r="G34" s="215"/>
      <c r="H34" s="211"/>
      <c r="I34" s="212"/>
      <c r="J34" s="215"/>
      <c r="K34" s="211"/>
      <c r="L34" s="212"/>
      <c r="M34" s="215"/>
      <c r="N34" s="211"/>
      <c r="O34" s="212"/>
      <c r="P34" s="215"/>
      <c r="Q34" s="214"/>
      <c r="R34" s="212"/>
      <c r="S34" s="213"/>
    </row>
    <row r="35" spans="1:19" s="56" customFormat="1" ht="12.75">
      <c r="A35" s="803" t="s">
        <v>20</v>
      </c>
      <c r="B35" s="380">
        <f aca="true" t="shared" si="10" ref="B35:B48">SUM(C35:D35)</f>
        <v>295</v>
      </c>
      <c r="C35" s="86">
        <f>'51（1）'!F35+'51（1）'!I35+'51（1）'!L35+'51（1）'!O35+'51（1）'!R35+'51（2）'!B35+'51（2）'!E35+'51（2）'!H35+'51（2）'!K35+'51（2）'!N35+'51（2）'!Q35</f>
        <v>131</v>
      </c>
      <c r="D35" s="86">
        <f>'51（1）'!G35+'51（1）'!J35+'51（1）'!M35+'51（1）'!P35+'51（1）'!S35+'51（2）'!C35+'51（2）'!F35+'51（2）'!I35+'51（2）'!L35+'51（2）'!O35+'51（2）'!R35</f>
        <v>164</v>
      </c>
      <c r="E35" s="380">
        <f aca="true" t="shared" si="11" ref="E35:E48">SUM(F35:G35)</f>
        <v>0</v>
      </c>
      <c r="F35" s="69">
        <v>0</v>
      </c>
      <c r="G35" s="128">
        <v>0</v>
      </c>
      <c r="H35" s="224">
        <f aca="true" t="shared" si="12" ref="H35:H48">SUM(I35:J35)</f>
        <v>0</v>
      </c>
      <c r="I35" s="69">
        <v>0</v>
      </c>
      <c r="J35" s="128">
        <v>0</v>
      </c>
      <c r="K35" s="224">
        <f aca="true" t="shared" si="13" ref="K35:K48">SUM(L35:M35)</f>
        <v>0</v>
      </c>
      <c r="L35" s="69">
        <v>0</v>
      </c>
      <c r="M35" s="128"/>
      <c r="N35" s="224">
        <f aca="true" t="shared" si="14" ref="N35:N48">SUM(O35:P35)</f>
        <v>0</v>
      </c>
      <c r="O35" s="69"/>
      <c r="P35" s="128">
        <v>0</v>
      </c>
      <c r="Q35" s="225">
        <f aca="true" t="shared" si="15" ref="Q35:Q48">SUM(R35:S35)</f>
        <v>0</v>
      </c>
      <c r="R35" s="69">
        <v>0</v>
      </c>
      <c r="S35" s="115">
        <v>0</v>
      </c>
    </row>
    <row r="36" spans="1:19" s="93" customFormat="1" ht="12.75">
      <c r="A36" s="803"/>
      <c r="B36" s="190">
        <f t="shared" si="10"/>
        <v>224</v>
      </c>
      <c r="C36" s="90">
        <f>'51（1）'!F36+'51（1）'!I36+'51（1）'!L36+'51（1）'!O36+'51（1）'!R36+'51（2）'!B36+'51（2）'!E36+'51（2）'!H36+'51（2）'!K36+'51（2）'!N36+'51（2）'!Q36</f>
        <v>96</v>
      </c>
      <c r="D36" s="188">
        <f>'51（1）'!G36+'51（1）'!J36+'51（1）'!M36+'51（1）'!P36+'51（1）'!S36+'51（2）'!C36+'51（2）'!F36+'51（2）'!I36+'51（2）'!L36+'51（2）'!O36+'51（2）'!R36</f>
        <v>128</v>
      </c>
      <c r="E36" s="190">
        <f t="shared" si="11"/>
        <v>0</v>
      </c>
      <c r="F36" s="90">
        <v>0</v>
      </c>
      <c r="G36" s="188">
        <v>0</v>
      </c>
      <c r="H36" s="194">
        <f t="shared" si="12"/>
        <v>0</v>
      </c>
      <c r="I36" s="90">
        <v>0</v>
      </c>
      <c r="J36" s="188">
        <v>0</v>
      </c>
      <c r="K36" s="194">
        <f t="shared" si="13"/>
        <v>0</v>
      </c>
      <c r="L36" s="90">
        <v>0</v>
      </c>
      <c r="M36" s="188">
        <v>0</v>
      </c>
      <c r="N36" s="194">
        <f t="shared" si="14"/>
        <v>0</v>
      </c>
      <c r="O36" s="90">
        <v>0</v>
      </c>
      <c r="P36" s="188">
        <v>0</v>
      </c>
      <c r="Q36" s="194">
        <f t="shared" si="15"/>
        <v>0</v>
      </c>
      <c r="R36" s="90">
        <v>0</v>
      </c>
      <c r="S36" s="91">
        <v>0</v>
      </c>
    </row>
    <row r="37" spans="1:19" s="55" customFormat="1" ht="12.75">
      <c r="A37" s="602" t="s">
        <v>21</v>
      </c>
      <c r="B37" s="381">
        <f t="shared" si="10"/>
        <v>45</v>
      </c>
      <c r="C37" s="86">
        <f>'51（1）'!F37+'51（1）'!I37+'51（1）'!L37+'51（1）'!O37+'51（1）'!R37+'51（2）'!B37+'51（2）'!E37+'51（2）'!H37+'51（2）'!K37+'51（2）'!N37+'51（2）'!Q37</f>
        <v>25</v>
      </c>
      <c r="D37" s="86">
        <f>'51（1）'!G37+'51（1）'!J37+'51（1）'!M37+'51（1）'!P37+'51（1）'!S37+'51（2）'!C37+'51（2）'!F37+'51（2）'!I37+'51（2）'!L37+'51（2）'!O37+'51（2）'!R37</f>
        <v>20</v>
      </c>
      <c r="E37" s="381">
        <f t="shared" si="11"/>
        <v>0</v>
      </c>
      <c r="F37" s="382">
        <v>0</v>
      </c>
      <c r="G37" s="147">
        <v>0</v>
      </c>
      <c r="H37" s="383">
        <f t="shared" si="12"/>
        <v>0</v>
      </c>
      <c r="I37" s="382">
        <v>0</v>
      </c>
      <c r="J37" s="147">
        <v>0</v>
      </c>
      <c r="K37" s="383">
        <f t="shared" si="13"/>
        <v>1</v>
      </c>
      <c r="L37" s="382">
        <v>0</v>
      </c>
      <c r="M37" s="147">
        <v>1</v>
      </c>
      <c r="N37" s="383">
        <f t="shared" si="14"/>
        <v>1</v>
      </c>
      <c r="O37" s="382">
        <v>1</v>
      </c>
      <c r="P37" s="147">
        <v>0</v>
      </c>
      <c r="Q37" s="384">
        <f t="shared" si="15"/>
        <v>0</v>
      </c>
      <c r="R37" s="382">
        <v>0</v>
      </c>
      <c r="S37" s="253">
        <v>0</v>
      </c>
    </row>
    <row r="38" spans="1:19" s="93" customFormat="1" ht="12.75">
      <c r="A38" s="587"/>
      <c r="B38" s="186">
        <f t="shared" si="10"/>
        <v>34</v>
      </c>
      <c r="C38" s="90">
        <f>'51（1）'!F38+'51（1）'!I38+'51（1）'!L38+'51（1）'!O38+'51（1）'!R38+'51（2）'!B38+'51（2）'!E38+'51（2）'!H38+'51（2）'!K38+'51（2）'!N38+'51（2）'!Q38</f>
        <v>17</v>
      </c>
      <c r="D38" s="188">
        <f>'51（1）'!G38+'51（1）'!J38+'51（1）'!M38+'51（1）'!P38+'51（1）'!S38+'51（2）'!C38+'51（2）'!F38+'51（2）'!I38+'51（2）'!L38+'51（2）'!O38+'51（2）'!R38</f>
        <v>17</v>
      </c>
      <c r="E38" s="186">
        <f t="shared" si="11"/>
        <v>0</v>
      </c>
      <c r="F38" s="90">
        <v>0</v>
      </c>
      <c r="G38" s="188">
        <v>0</v>
      </c>
      <c r="H38" s="92">
        <f t="shared" si="12"/>
        <v>0</v>
      </c>
      <c r="I38" s="90">
        <v>0</v>
      </c>
      <c r="J38" s="188">
        <v>0</v>
      </c>
      <c r="K38" s="92">
        <f t="shared" si="13"/>
        <v>1</v>
      </c>
      <c r="L38" s="90">
        <v>0</v>
      </c>
      <c r="M38" s="188">
        <v>1</v>
      </c>
      <c r="N38" s="92">
        <f t="shared" si="14"/>
        <v>1</v>
      </c>
      <c r="O38" s="90">
        <v>1</v>
      </c>
      <c r="P38" s="188">
        <v>0</v>
      </c>
      <c r="Q38" s="92">
        <f t="shared" si="15"/>
        <v>0</v>
      </c>
      <c r="R38" s="90">
        <v>0</v>
      </c>
      <c r="S38" s="91">
        <v>0</v>
      </c>
    </row>
    <row r="39" spans="1:19" s="55" customFormat="1" ht="25.5" customHeight="1">
      <c r="A39" s="367" t="s">
        <v>19</v>
      </c>
      <c r="B39" s="368">
        <f t="shared" si="10"/>
        <v>24</v>
      </c>
      <c r="C39" s="86">
        <f>'51（1）'!F39+'51（1）'!I39+'51（1）'!L39+'51（1）'!O39+'51（1）'!R39+'51（2）'!B39+'51（2）'!E39+'51（2）'!H39+'51（2）'!K39+'51（2）'!N39+'51（2）'!Q39</f>
        <v>17</v>
      </c>
      <c r="D39" s="370">
        <f>'51（1）'!G39+'51（1）'!J39+'51（1）'!M39+'51（1）'!P39+'51（1）'!S39+'51（2）'!C39+'51（2）'!F39+'51（2）'!I39+'51（2）'!L39+'51（2）'!O39+'51（2）'!R39</f>
        <v>7</v>
      </c>
      <c r="E39" s="368">
        <f t="shared" si="11"/>
        <v>0</v>
      </c>
      <c r="F39" s="371">
        <v>0</v>
      </c>
      <c r="G39" s="250">
        <v>0</v>
      </c>
      <c r="H39" s="372">
        <f t="shared" si="12"/>
        <v>0</v>
      </c>
      <c r="I39" s="371">
        <v>0</v>
      </c>
      <c r="J39" s="250">
        <v>0</v>
      </c>
      <c r="K39" s="372">
        <f t="shared" si="13"/>
        <v>0</v>
      </c>
      <c r="L39" s="371">
        <v>0</v>
      </c>
      <c r="M39" s="250">
        <v>0</v>
      </c>
      <c r="N39" s="372">
        <f t="shared" si="14"/>
        <v>0</v>
      </c>
      <c r="O39" s="371">
        <v>0</v>
      </c>
      <c r="P39" s="250">
        <v>0</v>
      </c>
      <c r="Q39" s="373">
        <f t="shared" si="15"/>
        <v>0</v>
      </c>
      <c r="R39" s="371">
        <v>0</v>
      </c>
      <c r="S39" s="131">
        <v>0</v>
      </c>
    </row>
    <row r="40" spans="1:19" s="55" customFormat="1" ht="25.5" customHeight="1">
      <c r="A40" s="374" t="s">
        <v>18</v>
      </c>
      <c r="B40" s="375">
        <f t="shared" si="10"/>
        <v>72</v>
      </c>
      <c r="C40" s="385">
        <f>'51（1）'!F40+'51（1）'!I40+'51（1）'!L40+'51（1）'!O40+'51（1）'!R40+'51（2）'!B40+'51（2）'!E40+'51（2）'!H40+'51（2）'!K40+'51（2）'!N40+'51（2）'!Q40</f>
        <v>43</v>
      </c>
      <c r="D40" s="370">
        <f>'51（1）'!G40+'51（1）'!J40+'51（1）'!M40+'51（1）'!P40+'51（1）'!S40+'51（2）'!C40+'51（2）'!F40+'51（2）'!I40+'51（2）'!L40+'51（2）'!O40+'51（2）'!R40</f>
        <v>29</v>
      </c>
      <c r="E40" s="368">
        <f t="shared" si="11"/>
        <v>1</v>
      </c>
      <c r="F40" s="467">
        <v>1</v>
      </c>
      <c r="G40" s="198">
        <v>0</v>
      </c>
      <c r="H40" s="372">
        <f t="shared" si="12"/>
        <v>0</v>
      </c>
      <c r="I40" s="96">
        <v>0</v>
      </c>
      <c r="J40" s="198">
        <v>0</v>
      </c>
      <c r="K40" s="372">
        <f t="shared" si="13"/>
        <v>1</v>
      </c>
      <c r="L40" s="96">
        <v>1</v>
      </c>
      <c r="M40" s="198">
        <v>0</v>
      </c>
      <c r="N40" s="372">
        <f t="shared" si="14"/>
        <v>0</v>
      </c>
      <c r="O40" s="96">
        <v>0</v>
      </c>
      <c r="P40" s="198">
        <v>0</v>
      </c>
      <c r="Q40" s="373">
        <f t="shared" si="15"/>
        <v>0</v>
      </c>
      <c r="R40" s="96">
        <v>0</v>
      </c>
      <c r="S40" s="229">
        <v>0</v>
      </c>
    </row>
    <row r="41" spans="1:19" s="55" customFormat="1" ht="25.5" customHeight="1">
      <c r="A41" s="367" t="s">
        <v>17</v>
      </c>
      <c r="B41" s="375">
        <f t="shared" si="10"/>
        <v>11</v>
      </c>
      <c r="C41" s="385">
        <f>'51（1）'!F41+'51（1）'!I41+'51（1）'!L41+'51（1）'!O41+'51（1）'!R41+'51（2）'!B41+'51（2）'!E41+'51（2）'!H41+'51（2）'!K41+'51（2）'!N41+'51（2）'!Q41</f>
        <v>3</v>
      </c>
      <c r="D41" s="370">
        <f>'51（1）'!G41+'51（1）'!J41+'51（1）'!M41+'51（1）'!P41+'51（1）'!S41+'51（2）'!C41+'51（2）'!F41+'51（2）'!I41+'51（2）'!L41+'51（2）'!O41+'51（2）'!R41</f>
        <v>8</v>
      </c>
      <c r="E41" s="368">
        <f t="shared" si="11"/>
        <v>0</v>
      </c>
      <c r="F41" s="96">
        <v>0</v>
      </c>
      <c r="G41" s="198">
        <v>0</v>
      </c>
      <c r="H41" s="372">
        <f t="shared" si="12"/>
        <v>0</v>
      </c>
      <c r="I41" s="96">
        <v>0</v>
      </c>
      <c r="J41" s="198">
        <v>0</v>
      </c>
      <c r="K41" s="372">
        <f t="shared" si="13"/>
        <v>0</v>
      </c>
      <c r="L41" s="96">
        <v>0</v>
      </c>
      <c r="M41" s="198">
        <v>0</v>
      </c>
      <c r="N41" s="372">
        <f t="shared" si="14"/>
        <v>0</v>
      </c>
      <c r="O41" s="96">
        <v>0</v>
      </c>
      <c r="P41" s="198">
        <v>0</v>
      </c>
      <c r="Q41" s="373">
        <f t="shared" si="15"/>
        <v>0</v>
      </c>
      <c r="R41" s="96">
        <v>0</v>
      </c>
      <c r="S41" s="229">
        <v>0</v>
      </c>
    </row>
    <row r="42" spans="1:19" s="55" customFormat="1" ht="25.5" customHeight="1">
      <c r="A42" s="367" t="s">
        <v>22</v>
      </c>
      <c r="B42" s="375">
        <f t="shared" si="10"/>
        <v>25</v>
      </c>
      <c r="C42" s="385">
        <f>'51（1）'!F42+'51（1）'!I42+'51（1）'!L42+'51（1）'!O42+'51（1）'!R42+'51（2）'!B42+'51（2）'!E42+'51（2）'!H42+'51（2）'!K42+'51（2）'!N42+'51（2）'!Q42</f>
        <v>9</v>
      </c>
      <c r="D42" s="370">
        <f>'51（1）'!G42+'51（1）'!J42+'51（1）'!M42+'51（1）'!P42+'51（1）'!S42+'51（2）'!C42+'51（2）'!F42+'51（2）'!I42+'51（2）'!L42+'51（2）'!O42+'51（2）'!R42</f>
        <v>16</v>
      </c>
      <c r="E42" s="368">
        <f t="shared" si="11"/>
        <v>0</v>
      </c>
      <c r="F42" s="96">
        <v>0</v>
      </c>
      <c r="G42" s="198">
        <v>0</v>
      </c>
      <c r="H42" s="372">
        <f t="shared" si="12"/>
        <v>0</v>
      </c>
      <c r="I42" s="96">
        <v>0</v>
      </c>
      <c r="J42" s="198">
        <v>0</v>
      </c>
      <c r="K42" s="372">
        <f t="shared" si="13"/>
        <v>0</v>
      </c>
      <c r="L42" s="96">
        <v>0</v>
      </c>
      <c r="M42" s="198">
        <v>0</v>
      </c>
      <c r="N42" s="372">
        <f t="shared" si="14"/>
        <v>0</v>
      </c>
      <c r="O42" s="96">
        <v>0</v>
      </c>
      <c r="P42" s="198">
        <v>0</v>
      </c>
      <c r="Q42" s="373">
        <f t="shared" si="15"/>
        <v>0</v>
      </c>
      <c r="R42" s="96">
        <v>0</v>
      </c>
      <c r="S42" s="229">
        <v>0</v>
      </c>
    </row>
    <row r="43" spans="1:19" s="55" customFormat="1" ht="25.5" customHeight="1">
      <c r="A43" s="374" t="s">
        <v>128</v>
      </c>
      <c r="B43" s="375">
        <f t="shared" si="10"/>
        <v>8</v>
      </c>
      <c r="C43" s="385">
        <f>'51（1）'!F43+'51（1）'!I43+'51（1）'!L43+'51（1）'!O43+'51（1）'!R43+'51（2）'!B43+'51（2）'!E43+'51（2）'!H43+'51（2）'!K43+'51（2）'!N43+'51（2）'!Q43</f>
        <v>4</v>
      </c>
      <c r="D43" s="370">
        <f>'51（1）'!G43+'51（1）'!J43+'51（1）'!M43+'51（1）'!P43+'51（1）'!S43+'51（2）'!C43+'51（2）'!F43+'51（2）'!I43+'51（2）'!L43+'51（2）'!O43+'51（2）'!R43</f>
        <v>4</v>
      </c>
      <c r="E43" s="368">
        <f t="shared" si="11"/>
        <v>0</v>
      </c>
      <c r="F43" s="96">
        <v>0</v>
      </c>
      <c r="G43" s="198">
        <v>0</v>
      </c>
      <c r="H43" s="372">
        <f t="shared" si="12"/>
        <v>0</v>
      </c>
      <c r="I43" s="96">
        <v>0</v>
      </c>
      <c r="J43" s="198">
        <v>0</v>
      </c>
      <c r="K43" s="372">
        <f t="shared" si="13"/>
        <v>0</v>
      </c>
      <c r="L43" s="96">
        <v>0</v>
      </c>
      <c r="M43" s="198">
        <v>0</v>
      </c>
      <c r="N43" s="372">
        <f t="shared" si="14"/>
        <v>0</v>
      </c>
      <c r="O43" s="96">
        <v>0</v>
      </c>
      <c r="P43" s="198">
        <v>0</v>
      </c>
      <c r="Q43" s="373">
        <f t="shared" si="15"/>
        <v>0</v>
      </c>
      <c r="R43" s="96">
        <v>0</v>
      </c>
      <c r="S43" s="229">
        <v>0</v>
      </c>
    </row>
    <row r="44" spans="1:19" s="55" customFormat="1" ht="25.5" customHeight="1">
      <c r="A44" s="367" t="s">
        <v>35</v>
      </c>
      <c r="B44" s="375">
        <f t="shared" si="10"/>
        <v>30</v>
      </c>
      <c r="C44" s="385">
        <f>'51（1）'!F44+'51（1）'!I44+'51（1）'!L44+'51（1）'!O44+'51（1）'!R44+'51（2）'!B44+'51（2）'!E44+'51（2）'!H44+'51（2）'!K44+'51（2）'!N44+'51（2）'!Q44</f>
        <v>14</v>
      </c>
      <c r="D44" s="370">
        <f>'51（1）'!G44+'51（1）'!J44+'51（1）'!M44+'51（1）'!P44+'51（1）'!S44+'51（2）'!C44+'51（2）'!F44+'51（2）'!I44+'51（2）'!L44+'51（2）'!O44+'51（2）'!R44</f>
        <v>16</v>
      </c>
      <c r="E44" s="368">
        <f t="shared" si="11"/>
        <v>0</v>
      </c>
      <c r="F44" s="96">
        <v>0</v>
      </c>
      <c r="G44" s="198">
        <v>0</v>
      </c>
      <c r="H44" s="372">
        <f t="shared" si="12"/>
        <v>0</v>
      </c>
      <c r="I44" s="96">
        <v>0</v>
      </c>
      <c r="J44" s="198">
        <v>0</v>
      </c>
      <c r="K44" s="372">
        <f t="shared" si="13"/>
        <v>0</v>
      </c>
      <c r="L44" s="96">
        <v>0</v>
      </c>
      <c r="M44" s="198">
        <v>0</v>
      </c>
      <c r="N44" s="372">
        <f t="shared" si="14"/>
        <v>0</v>
      </c>
      <c r="O44" s="96">
        <v>0</v>
      </c>
      <c r="P44" s="198">
        <v>0</v>
      </c>
      <c r="Q44" s="373">
        <f t="shared" si="15"/>
        <v>0</v>
      </c>
      <c r="R44" s="96">
        <v>0</v>
      </c>
      <c r="S44" s="229">
        <v>0</v>
      </c>
    </row>
    <row r="45" spans="1:19" s="55" customFormat="1" ht="25.5" customHeight="1">
      <c r="A45" s="367" t="s">
        <v>36</v>
      </c>
      <c r="B45" s="375">
        <f t="shared" si="10"/>
        <v>33</v>
      </c>
      <c r="C45" s="385">
        <f>'51（1）'!F45+'51（1）'!I45+'51（1）'!L45+'51（1）'!O45+'51（1）'!R45+'51（2）'!B45+'51（2）'!E45+'51（2）'!H45+'51（2）'!K45+'51（2）'!N45+'51（2）'!Q45</f>
        <v>14</v>
      </c>
      <c r="D45" s="370">
        <f>'51（1）'!G45+'51（1）'!J45+'51（1）'!M45+'51（1）'!P45+'51（1）'!S45+'51（2）'!C45+'51（2）'!F45+'51（2）'!I45+'51（2）'!L45+'51（2）'!O45+'51（2）'!R45</f>
        <v>19</v>
      </c>
      <c r="E45" s="368">
        <f t="shared" si="11"/>
        <v>0</v>
      </c>
      <c r="F45" s="96">
        <v>0</v>
      </c>
      <c r="G45" s="198">
        <v>0</v>
      </c>
      <c r="H45" s="372">
        <f t="shared" si="12"/>
        <v>0</v>
      </c>
      <c r="I45" s="96">
        <v>0</v>
      </c>
      <c r="J45" s="198">
        <v>0</v>
      </c>
      <c r="K45" s="372">
        <f t="shared" si="13"/>
        <v>0</v>
      </c>
      <c r="L45" s="96">
        <v>0</v>
      </c>
      <c r="M45" s="198">
        <v>0</v>
      </c>
      <c r="N45" s="372">
        <f t="shared" si="14"/>
        <v>0</v>
      </c>
      <c r="O45" s="96">
        <v>0</v>
      </c>
      <c r="P45" s="198">
        <v>0</v>
      </c>
      <c r="Q45" s="373">
        <f t="shared" si="15"/>
        <v>0</v>
      </c>
      <c r="R45" s="96">
        <v>0</v>
      </c>
      <c r="S45" s="229">
        <v>0</v>
      </c>
    </row>
    <row r="46" spans="1:19" s="55" customFormat="1" ht="25.5" customHeight="1">
      <c r="A46" s="367" t="s">
        <v>305</v>
      </c>
      <c r="B46" s="375">
        <f t="shared" si="10"/>
        <v>9</v>
      </c>
      <c r="C46" s="385">
        <f>'51（1）'!F46+'51（1）'!I46+'51（1）'!L46+'51（1）'!O46+'51（1）'!R46+'51（2）'!B46+'51（2）'!E46+'51（2）'!H46+'51（2）'!K46+'51（2）'!N46+'51（2）'!Q46</f>
        <v>3</v>
      </c>
      <c r="D46" s="370">
        <f>'51（1）'!G46+'51（1）'!J46+'51（1）'!M46+'51（1）'!P46+'51（1）'!S46+'51（2）'!C46+'51（2）'!F46+'51（2）'!I46+'51（2）'!L46+'51（2）'!O46+'51（2）'!R46</f>
        <v>6</v>
      </c>
      <c r="E46" s="368">
        <f t="shared" si="11"/>
        <v>0</v>
      </c>
      <c r="F46" s="96">
        <v>0</v>
      </c>
      <c r="G46" s="198">
        <v>0</v>
      </c>
      <c r="H46" s="372">
        <f t="shared" si="12"/>
        <v>0</v>
      </c>
      <c r="I46" s="96">
        <v>0</v>
      </c>
      <c r="J46" s="198">
        <v>0</v>
      </c>
      <c r="K46" s="372">
        <f t="shared" si="13"/>
        <v>0</v>
      </c>
      <c r="L46" s="96">
        <v>0</v>
      </c>
      <c r="M46" s="198">
        <v>0</v>
      </c>
      <c r="N46" s="372">
        <f t="shared" si="14"/>
        <v>0</v>
      </c>
      <c r="O46" s="96">
        <v>0</v>
      </c>
      <c r="P46" s="198">
        <v>0</v>
      </c>
      <c r="Q46" s="373">
        <f t="shared" si="15"/>
        <v>0</v>
      </c>
      <c r="R46" s="96">
        <v>0</v>
      </c>
      <c r="S46" s="229">
        <v>0</v>
      </c>
    </row>
    <row r="47" spans="1:20" s="55" customFormat="1" ht="25.5" customHeight="1">
      <c r="A47" s="367" t="s">
        <v>15</v>
      </c>
      <c r="B47" s="375">
        <f t="shared" si="10"/>
        <v>10</v>
      </c>
      <c r="C47" s="385">
        <f>'51（1）'!F47+'51（1）'!I47+'51（1）'!L47+'51（1）'!O47+'51（1）'!R47+'51（2）'!B47+'51（2）'!E47+'51（2）'!H47+'51（2）'!K47+'51（2）'!N47+'51（2）'!Q47</f>
        <v>6</v>
      </c>
      <c r="D47" s="370">
        <f>'51（1）'!G47+'51（1）'!J47+'51（1）'!M47+'51（1）'!P47+'51（1）'!S47+'51（2）'!C47+'51（2）'!F47+'51（2）'!I47+'51（2）'!L47+'51（2）'!O47+'51（2）'!R47</f>
        <v>4</v>
      </c>
      <c r="E47" s="368">
        <f t="shared" si="11"/>
        <v>0</v>
      </c>
      <c r="F47" s="96">
        <v>0</v>
      </c>
      <c r="G47" s="198">
        <v>0</v>
      </c>
      <c r="H47" s="372">
        <f t="shared" si="12"/>
        <v>0</v>
      </c>
      <c r="I47" s="96">
        <v>0</v>
      </c>
      <c r="J47" s="198">
        <v>0</v>
      </c>
      <c r="K47" s="372">
        <f t="shared" si="13"/>
        <v>0</v>
      </c>
      <c r="L47" s="96">
        <v>0</v>
      </c>
      <c r="M47" s="198">
        <v>0</v>
      </c>
      <c r="N47" s="372">
        <f t="shared" si="14"/>
        <v>0</v>
      </c>
      <c r="O47" s="96">
        <v>0</v>
      </c>
      <c r="P47" s="198">
        <v>0</v>
      </c>
      <c r="Q47" s="373">
        <f t="shared" si="15"/>
        <v>0</v>
      </c>
      <c r="R47" s="96">
        <v>0</v>
      </c>
      <c r="S47" s="229">
        <v>0</v>
      </c>
      <c r="T47" s="157"/>
    </row>
    <row r="48" spans="1:20" s="55" customFormat="1" ht="25.5" customHeight="1" thickBot="1">
      <c r="A48" s="376" t="s">
        <v>16</v>
      </c>
      <c r="B48" s="377">
        <f t="shared" si="10"/>
        <v>8</v>
      </c>
      <c r="C48" s="320">
        <f>'51（1）'!F48+'51（1）'!I48+'51（1）'!L48+'51（1）'!O48+'51（1）'!R48+'51（2）'!B48+'51（2）'!E48+'51（2）'!H48+'51（2）'!K48+'51（2）'!N48+'51（2）'!Q48</f>
        <v>5</v>
      </c>
      <c r="D48" s="341">
        <f>'51（1）'!G48+'51（1）'!J48+'51（1）'!M48+'51（1）'!P48+'51（1）'!S48+'51（2）'!C48+'51（2）'!F48+'51（2）'!I48+'51（2）'!L48+'51（2）'!O48+'51（2）'!R48</f>
        <v>3</v>
      </c>
      <c r="E48" s="377">
        <f t="shared" si="11"/>
        <v>0</v>
      </c>
      <c r="F48" s="234">
        <v>0</v>
      </c>
      <c r="G48" s="237">
        <v>0</v>
      </c>
      <c r="H48" s="233">
        <f t="shared" si="12"/>
        <v>0</v>
      </c>
      <c r="I48" s="234">
        <v>0</v>
      </c>
      <c r="J48" s="237">
        <v>0</v>
      </c>
      <c r="K48" s="233">
        <f t="shared" si="13"/>
        <v>0</v>
      </c>
      <c r="L48" s="234">
        <v>0</v>
      </c>
      <c r="M48" s="237">
        <v>0</v>
      </c>
      <c r="N48" s="233">
        <f t="shared" si="14"/>
        <v>0</v>
      </c>
      <c r="O48" s="234">
        <v>0</v>
      </c>
      <c r="P48" s="237">
        <v>0</v>
      </c>
      <c r="Q48" s="236">
        <f t="shared" si="15"/>
        <v>0</v>
      </c>
      <c r="R48" s="234">
        <v>0</v>
      </c>
      <c r="S48" s="235">
        <v>0</v>
      </c>
      <c r="T48" s="157"/>
    </row>
    <row r="49" spans="1:21" s="56" customFormat="1" ht="12.75">
      <c r="A49" s="378" t="s">
        <v>24</v>
      </c>
      <c r="C49" s="53"/>
      <c r="D49" s="53"/>
      <c r="E49" s="53"/>
      <c r="F49" s="53"/>
      <c r="G49" s="53"/>
      <c r="H49" s="53"/>
      <c r="I49" s="53"/>
      <c r="J49" s="53"/>
      <c r="L49" s="53"/>
      <c r="M49" s="53"/>
      <c r="N49" s="53"/>
      <c r="O49" s="53"/>
      <c r="P49" s="53"/>
      <c r="Q49" s="53"/>
      <c r="R49" s="53"/>
      <c r="S49" s="53"/>
      <c r="T49" s="157"/>
      <c r="U49" s="55"/>
    </row>
    <row r="50" spans="1:21" s="56" customFormat="1" ht="18.75" customHeight="1">
      <c r="A50" s="55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57"/>
      <c r="U50" s="55"/>
    </row>
    <row r="51" spans="1:21" s="56" customFormat="1" ht="18.75" customHeight="1">
      <c r="A51" s="55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57"/>
      <c r="U51" s="55"/>
    </row>
    <row r="52" spans="1:21" s="56" customFormat="1" ht="18.75" customHeight="1">
      <c r="A52" s="55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57"/>
      <c r="U52" s="55"/>
    </row>
    <row r="53" spans="1:21" s="56" customFormat="1" ht="18.75" customHeight="1">
      <c r="A53" s="55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57"/>
      <c r="U53" s="55"/>
    </row>
    <row r="54" spans="1:21" s="56" customFormat="1" ht="18.75" customHeight="1">
      <c r="A54" s="55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57"/>
      <c r="U54" s="55"/>
    </row>
    <row r="55" spans="1:21" s="56" customFormat="1" ht="18.75" customHeight="1">
      <c r="A55" s="55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57"/>
      <c r="U55" s="55"/>
    </row>
    <row r="56" spans="1:21" s="56" customFormat="1" ht="18.75" customHeight="1">
      <c r="A56" s="55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57"/>
      <c r="U56" s="55"/>
    </row>
    <row r="57" spans="1:21" s="56" customFormat="1" ht="18.75" customHeight="1">
      <c r="A57" s="55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57"/>
      <c r="U57" s="55"/>
    </row>
    <row r="58" spans="1:21" s="56" customFormat="1" ht="18.75" customHeight="1">
      <c r="A58" s="5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57"/>
      <c r="U58" s="55"/>
    </row>
    <row r="59" spans="1:21" s="56" customFormat="1" ht="18.75" customHeight="1">
      <c r="A59" s="55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57"/>
      <c r="U59" s="55"/>
    </row>
    <row r="60" spans="1:21" s="56" customFormat="1" ht="18.75" customHeight="1">
      <c r="A60" s="55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57"/>
      <c r="U60" s="55"/>
    </row>
    <row r="61" spans="1:21" s="56" customFormat="1" ht="18.75" customHeight="1">
      <c r="A61" s="55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57"/>
      <c r="U61" s="55"/>
    </row>
    <row r="62" spans="1:21" s="56" customFormat="1" ht="18.75" customHeight="1">
      <c r="A62" s="55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157"/>
      <c r="U62" s="55"/>
    </row>
    <row r="63" spans="1:21" s="56" customFormat="1" ht="18.75" customHeight="1">
      <c r="A63" s="5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57"/>
      <c r="U63" s="55"/>
    </row>
    <row r="64" spans="1:21" s="56" customFormat="1" ht="18.75" customHeight="1">
      <c r="A64" s="55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57"/>
      <c r="U64" s="55"/>
    </row>
    <row r="65" spans="1:21" s="56" customFormat="1" ht="18.75" customHeight="1">
      <c r="A65" s="55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57"/>
      <c r="U65" s="55"/>
    </row>
    <row r="66" spans="1:21" s="56" customFormat="1" ht="18.75" customHeight="1">
      <c r="A66" s="55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57"/>
      <c r="U66" s="55"/>
    </row>
    <row r="67" spans="1:21" s="56" customFormat="1" ht="18.75" customHeight="1">
      <c r="A67" s="55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57"/>
      <c r="U67" s="55"/>
    </row>
    <row r="68" spans="1:21" s="56" customFormat="1" ht="18.75" customHeight="1">
      <c r="A68" s="55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57"/>
      <c r="U68" s="55"/>
    </row>
    <row r="69" spans="1:21" s="56" customFormat="1" ht="18.75" customHeight="1">
      <c r="A69" s="55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57"/>
      <c r="U69" s="55"/>
    </row>
    <row r="70" ht="18.75" customHeight="1">
      <c r="T70" s="157"/>
    </row>
    <row r="71" ht="18.75" customHeight="1">
      <c r="T71" s="157"/>
    </row>
    <row r="72" ht="18.75" customHeight="1">
      <c r="T72" s="157"/>
    </row>
  </sheetData>
  <sheetProtection/>
  <mergeCells count="18">
    <mergeCell ref="Q4:S4"/>
    <mergeCell ref="A4:A5"/>
    <mergeCell ref="H4:J4"/>
    <mergeCell ref="A13:A14"/>
    <mergeCell ref="B4:D4"/>
    <mergeCell ref="A11:A12"/>
    <mergeCell ref="E4:G4"/>
    <mergeCell ref="K4:M4"/>
    <mergeCell ref="N4:P4"/>
    <mergeCell ref="Q28:S28"/>
    <mergeCell ref="A35:A36"/>
    <mergeCell ref="A37:A38"/>
    <mergeCell ref="A28:A29"/>
    <mergeCell ref="B28:D28"/>
    <mergeCell ref="E28:G28"/>
    <mergeCell ref="H28:J28"/>
    <mergeCell ref="K28:M28"/>
    <mergeCell ref="N28:P28"/>
  </mergeCells>
  <printOptions/>
  <pageMargins left="0.3937007874015748" right="0.7086614173228347" top="0.7874015748031497" bottom="0.5118110236220472" header="0.5118110236220472" footer="0.5118110236220472"/>
  <pageSetup fitToHeight="1" fitToWidth="1" horizontalDpi="600" verticalDpi="600" orientation="portrait" paperSize="9" scale="77" r:id="rId1"/>
  <headerFooter scaleWithDoc="0" alignWithMargins="0">
    <oddHeader>&amp;L高等学校</oddHeader>
    <oddFooter>&amp;C&amp;"Century,標準"57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100" zoomScalePageLayoutView="0" workbookViewId="0" topLeftCell="A1">
      <selection activeCell="C13" sqref="C13:C14"/>
    </sheetView>
  </sheetViews>
  <sheetFormatPr defaultColWidth="8.625" defaultRowHeight="18.75" customHeight="1"/>
  <cols>
    <col min="1" max="1" width="7.375" style="53" customWidth="1"/>
    <col min="2" max="2" width="7.375" style="53" bestFit="1" customWidth="1"/>
    <col min="3" max="3" width="5.75390625" style="53" bestFit="1" customWidth="1"/>
    <col min="4" max="15" width="4.75390625" style="53" bestFit="1" customWidth="1"/>
    <col min="16" max="18" width="6.75390625" style="53" bestFit="1" customWidth="1"/>
    <col min="19" max="19" width="13.00390625" style="157" customWidth="1"/>
    <col min="20" max="16384" width="8.625" style="53" customWidth="1"/>
  </cols>
  <sheetData>
    <row r="1" ht="18.75" customHeight="1">
      <c r="R1" s="54"/>
    </row>
    <row r="2" spans="1:18" ht="18.75" customHeight="1">
      <c r="A2" s="467"/>
      <c r="B2" s="467"/>
      <c r="C2" s="467"/>
      <c r="D2" s="467"/>
      <c r="E2" s="467"/>
      <c r="F2" s="467"/>
      <c r="G2" s="467"/>
      <c r="H2" s="467"/>
      <c r="I2" s="467"/>
      <c r="J2" s="523"/>
      <c r="K2" s="523"/>
      <c r="L2" s="523"/>
      <c r="M2" s="523"/>
      <c r="N2" s="523"/>
      <c r="O2" s="523"/>
      <c r="P2" s="523"/>
      <c r="Q2" s="523"/>
      <c r="R2" s="523"/>
    </row>
    <row r="3" spans="1:19" s="56" customFormat="1" ht="27" customHeight="1" thickBot="1">
      <c r="A3" s="261" t="s">
        <v>264</v>
      </c>
      <c r="S3" s="55"/>
    </row>
    <row r="4" spans="1:21" s="56" customFormat="1" ht="19.5" customHeight="1">
      <c r="A4" s="796" t="s">
        <v>306</v>
      </c>
      <c r="B4" s="797"/>
      <c r="C4" s="802"/>
      <c r="D4" s="801" t="s">
        <v>307</v>
      </c>
      <c r="E4" s="797"/>
      <c r="F4" s="802"/>
      <c r="G4" s="796" t="s">
        <v>308</v>
      </c>
      <c r="H4" s="797"/>
      <c r="I4" s="802"/>
      <c r="J4" s="796" t="s">
        <v>309</v>
      </c>
      <c r="K4" s="797"/>
      <c r="L4" s="797"/>
      <c r="M4" s="801" t="s">
        <v>130</v>
      </c>
      <c r="N4" s="797"/>
      <c r="O4" s="802"/>
      <c r="P4" s="796" t="s">
        <v>310</v>
      </c>
      <c r="Q4" s="797"/>
      <c r="R4" s="797"/>
      <c r="S4" s="906" t="s">
        <v>101</v>
      </c>
      <c r="T4" s="55"/>
      <c r="U4" s="55"/>
    </row>
    <row r="5" spans="1:21" s="56" customFormat="1" ht="19.5" customHeight="1" thickBot="1">
      <c r="A5" s="113" t="s">
        <v>102</v>
      </c>
      <c r="B5" s="66" t="s">
        <v>103</v>
      </c>
      <c r="C5" s="65" t="s">
        <v>104</v>
      </c>
      <c r="D5" s="530" t="s">
        <v>102</v>
      </c>
      <c r="E5" s="387" t="s">
        <v>103</v>
      </c>
      <c r="F5" s="388" t="s">
        <v>104</v>
      </c>
      <c r="G5" s="530" t="s">
        <v>102</v>
      </c>
      <c r="H5" s="387" t="s">
        <v>103</v>
      </c>
      <c r="I5" s="388" t="s">
        <v>104</v>
      </c>
      <c r="J5" s="530" t="s">
        <v>102</v>
      </c>
      <c r="K5" s="387" t="s">
        <v>103</v>
      </c>
      <c r="L5" s="387" t="s">
        <v>104</v>
      </c>
      <c r="M5" s="530" t="s">
        <v>102</v>
      </c>
      <c r="N5" s="387" t="s">
        <v>103</v>
      </c>
      <c r="O5" s="388" t="s">
        <v>104</v>
      </c>
      <c r="P5" s="530" t="s">
        <v>102</v>
      </c>
      <c r="Q5" s="387" t="s">
        <v>103</v>
      </c>
      <c r="R5" s="387" t="s">
        <v>104</v>
      </c>
      <c r="S5" s="907"/>
      <c r="T5" s="55"/>
      <c r="U5" s="55"/>
    </row>
    <row r="6" spans="1:19" s="56" customFormat="1" ht="25.5" customHeight="1">
      <c r="A6" s="345">
        <v>1631</v>
      </c>
      <c r="B6" s="115">
        <v>1190</v>
      </c>
      <c r="C6" s="128">
        <v>441</v>
      </c>
      <c r="D6" s="345">
        <v>6</v>
      </c>
      <c r="E6" s="115">
        <v>0</v>
      </c>
      <c r="F6" s="128">
        <v>6</v>
      </c>
      <c r="G6" s="345">
        <v>35</v>
      </c>
      <c r="H6" s="115">
        <v>0</v>
      </c>
      <c r="I6" s="128">
        <v>35</v>
      </c>
      <c r="J6" s="345">
        <v>2</v>
      </c>
      <c r="K6" s="115">
        <v>0</v>
      </c>
      <c r="L6" s="215">
        <v>2</v>
      </c>
      <c r="M6" s="345">
        <v>0</v>
      </c>
      <c r="N6" s="115">
        <v>0</v>
      </c>
      <c r="O6" s="128">
        <v>0</v>
      </c>
      <c r="P6" s="345">
        <v>69</v>
      </c>
      <c r="Q6" s="115">
        <v>34</v>
      </c>
      <c r="R6" s="215">
        <v>35</v>
      </c>
      <c r="S6" s="390" t="s">
        <v>37</v>
      </c>
    </row>
    <row r="7" spans="1:19" s="56" customFormat="1" ht="25.5" customHeight="1">
      <c r="A7" s="391">
        <f aca="true" t="shared" si="0" ref="A7:Q7">SUM(A11+A13+A15+A16+A17+A18+A19+A20+A21+A22+A23+A24)</f>
        <v>1584</v>
      </c>
      <c r="B7" s="349">
        <f t="shared" si="0"/>
        <v>1147</v>
      </c>
      <c r="C7" s="352">
        <f t="shared" si="0"/>
        <v>437</v>
      </c>
      <c r="D7" s="74">
        <f t="shared" si="0"/>
        <v>6</v>
      </c>
      <c r="E7" s="349">
        <f t="shared" si="0"/>
        <v>0</v>
      </c>
      <c r="F7" s="352">
        <f t="shared" si="0"/>
        <v>6</v>
      </c>
      <c r="G7" s="74">
        <f t="shared" si="0"/>
        <v>36</v>
      </c>
      <c r="H7" s="349">
        <f t="shared" si="0"/>
        <v>0</v>
      </c>
      <c r="I7" s="352">
        <f t="shared" si="0"/>
        <v>36</v>
      </c>
      <c r="J7" s="74">
        <f t="shared" si="0"/>
        <v>1</v>
      </c>
      <c r="K7" s="349">
        <f t="shared" si="0"/>
        <v>0</v>
      </c>
      <c r="L7" s="352">
        <f t="shared" si="0"/>
        <v>1</v>
      </c>
      <c r="M7" s="74">
        <f t="shared" si="0"/>
        <v>0</v>
      </c>
      <c r="N7" s="349">
        <f t="shared" si="0"/>
        <v>0</v>
      </c>
      <c r="O7" s="352">
        <f t="shared" si="0"/>
        <v>0</v>
      </c>
      <c r="P7" s="74">
        <f t="shared" si="0"/>
        <v>110</v>
      </c>
      <c r="Q7" s="349">
        <f t="shared" si="0"/>
        <v>58</v>
      </c>
      <c r="R7" s="352">
        <f>SUM(R11+R13+R15+R16+R17+R18+R19+R20+R21+R22+R23+R24)</f>
        <v>52</v>
      </c>
      <c r="S7" s="392" t="s">
        <v>38</v>
      </c>
    </row>
    <row r="8" spans="1:19" s="56" customFormat="1" ht="25.5" customHeight="1">
      <c r="A8" s="345">
        <v>1301</v>
      </c>
      <c r="B8" s="76">
        <v>936</v>
      </c>
      <c r="C8" s="75">
        <v>365</v>
      </c>
      <c r="D8" s="345">
        <v>0</v>
      </c>
      <c r="E8" s="76">
        <v>0</v>
      </c>
      <c r="F8" s="75">
        <v>0</v>
      </c>
      <c r="G8" s="345">
        <v>30</v>
      </c>
      <c r="H8" s="76">
        <v>0</v>
      </c>
      <c r="I8" s="75">
        <v>30</v>
      </c>
      <c r="J8" s="345">
        <v>0</v>
      </c>
      <c r="K8" s="76">
        <v>0</v>
      </c>
      <c r="L8" s="75">
        <v>0</v>
      </c>
      <c r="M8" s="345">
        <v>0</v>
      </c>
      <c r="N8" s="76">
        <v>0</v>
      </c>
      <c r="O8" s="75">
        <v>0</v>
      </c>
      <c r="P8" s="345">
        <v>83</v>
      </c>
      <c r="Q8" s="76">
        <v>46</v>
      </c>
      <c r="R8" s="75">
        <v>37</v>
      </c>
      <c r="S8" s="393" t="s">
        <v>34</v>
      </c>
    </row>
    <row r="9" spans="1:19" s="56" customFormat="1" ht="25.5" customHeight="1" thickBot="1">
      <c r="A9" s="80">
        <f>SUM(B9:C9)</f>
        <v>283</v>
      </c>
      <c r="B9" s="156">
        <f>SUM(B12,B14)</f>
        <v>211</v>
      </c>
      <c r="C9" s="154">
        <f>SUM(C12,C14)</f>
        <v>72</v>
      </c>
      <c r="D9" s="80">
        <f aca="true" t="shared" si="1" ref="D9:R9">SUM(D12,D14)</f>
        <v>6</v>
      </c>
      <c r="E9" s="156">
        <f t="shared" si="1"/>
        <v>0</v>
      </c>
      <c r="F9" s="154">
        <f t="shared" si="1"/>
        <v>6</v>
      </c>
      <c r="G9" s="80">
        <f t="shared" si="1"/>
        <v>6</v>
      </c>
      <c r="H9" s="156">
        <f t="shared" si="1"/>
        <v>0</v>
      </c>
      <c r="I9" s="154">
        <f t="shared" si="1"/>
        <v>6</v>
      </c>
      <c r="J9" s="80">
        <f t="shared" si="1"/>
        <v>1</v>
      </c>
      <c r="K9" s="156">
        <f t="shared" si="1"/>
        <v>0</v>
      </c>
      <c r="L9" s="154">
        <f t="shared" si="1"/>
        <v>1</v>
      </c>
      <c r="M9" s="80">
        <f t="shared" si="1"/>
        <v>0</v>
      </c>
      <c r="N9" s="156">
        <f t="shared" si="1"/>
        <v>0</v>
      </c>
      <c r="O9" s="154">
        <f t="shared" si="1"/>
        <v>0</v>
      </c>
      <c r="P9" s="80">
        <f t="shared" si="1"/>
        <v>27</v>
      </c>
      <c r="Q9" s="156">
        <f t="shared" si="1"/>
        <v>12</v>
      </c>
      <c r="R9" s="154">
        <f t="shared" si="1"/>
        <v>15</v>
      </c>
      <c r="S9" s="393" t="s">
        <v>33</v>
      </c>
    </row>
    <row r="10" spans="1:23" s="56" customFormat="1" ht="12.75">
      <c r="A10" s="211"/>
      <c r="B10" s="212"/>
      <c r="C10" s="215"/>
      <c r="D10" s="211"/>
      <c r="E10" s="212"/>
      <c r="F10" s="215"/>
      <c r="G10" s="211"/>
      <c r="H10" s="212"/>
      <c r="I10" s="215"/>
      <c r="J10" s="211"/>
      <c r="K10" s="212"/>
      <c r="L10" s="215"/>
      <c r="M10" s="211"/>
      <c r="N10" s="212"/>
      <c r="O10" s="215"/>
      <c r="P10" s="211"/>
      <c r="Q10" s="212"/>
      <c r="R10" s="215"/>
      <c r="S10" s="112"/>
      <c r="W10" s="523"/>
    </row>
    <row r="11" spans="1:23" s="56" customFormat="1" ht="12.75">
      <c r="A11" s="224">
        <f aca="true" t="shared" si="2" ref="A11:A24">SUM(B11:C11)</f>
        <v>635</v>
      </c>
      <c r="B11" s="476">
        <v>458</v>
      </c>
      <c r="C11" s="477">
        <v>177</v>
      </c>
      <c r="D11" s="224">
        <f aca="true" t="shared" si="3" ref="D11:D24">SUM(E11:F11)</f>
        <v>6</v>
      </c>
      <c r="E11" s="69">
        <v>0</v>
      </c>
      <c r="F11" s="128">
        <v>6</v>
      </c>
      <c r="G11" s="224">
        <f aca="true" t="shared" si="4" ref="G11:G24">SUM(H11:I11)</f>
        <v>13</v>
      </c>
      <c r="H11" s="69">
        <v>0</v>
      </c>
      <c r="I11" s="477">
        <v>13</v>
      </c>
      <c r="J11" s="224">
        <f aca="true" t="shared" si="5" ref="J11:J24">SUM(K11:L11)</f>
        <v>0</v>
      </c>
      <c r="K11" s="69">
        <v>0</v>
      </c>
      <c r="L11" s="128">
        <v>0</v>
      </c>
      <c r="M11" s="69">
        <v>0</v>
      </c>
      <c r="N11" s="69">
        <v>0</v>
      </c>
      <c r="O11" s="128">
        <v>0</v>
      </c>
      <c r="P11" s="224">
        <f aca="true" t="shared" si="6" ref="P11:P24">SUM(Q11:R11)</f>
        <v>37</v>
      </c>
      <c r="Q11" s="476">
        <v>19</v>
      </c>
      <c r="R11" s="477">
        <v>18</v>
      </c>
      <c r="S11" s="803" t="s">
        <v>20</v>
      </c>
      <c r="V11" s="523"/>
      <c r="W11" s="523"/>
    </row>
    <row r="12" spans="1:23" s="93" customFormat="1" ht="12.75">
      <c r="A12" s="194">
        <f t="shared" si="2"/>
        <v>242</v>
      </c>
      <c r="B12" s="191">
        <v>179</v>
      </c>
      <c r="C12" s="193">
        <v>63</v>
      </c>
      <c r="D12" s="194">
        <f t="shared" si="3"/>
        <v>6</v>
      </c>
      <c r="E12" s="90">
        <v>0</v>
      </c>
      <c r="F12" s="193">
        <v>6</v>
      </c>
      <c r="G12" s="194">
        <f t="shared" si="4"/>
        <v>5</v>
      </c>
      <c r="H12" s="90">
        <v>0</v>
      </c>
      <c r="I12" s="193">
        <v>5</v>
      </c>
      <c r="J12" s="92">
        <f t="shared" si="5"/>
        <v>0</v>
      </c>
      <c r="K12" s="90">
        <v>0</v>
      </c>
      <c r="L12" s="188">
        <v>0</v>
      </c>
      <c r="M12" s="92">
        <f>SUM(N12:O12)</f>
        <v>0</v>
      </c>
      <c r="N12" s="90">
        <v>0</v>
      </c>
      <c r="O12" s="188">
        <v>0</v>
      </c>
      <c r="P12" s="194">
        <f t="shared" si="6"/>
        <v>20</v>
      </c>
      <c r="Q12" s="191">
        <v>9</v>
      </c>
      <c r="R12" s="193">
        <v>11</v>
      </c>
      <c r="S12" s="803"/>
      <c r="V12" s="523"/>
      <c r="W12" s="523"/>
    </row>
    <row r="13" spans="1:23" s="55" customFormat="1" ht="12.75">
      <c r="A13" s="383">
        <f t="shared" si="2"/>
        <v>133</v>
      </c>
      <c r="B13" s="524">
        <v>101</v>
      </c>
      <c r="C13" s="525">
        <v>32</v>
      </c>
      <c r="D13" s="383">
        <f t="shared" si="3"/>
        <v>0</v>
      </c>
      <c r="E13" s="382">
        <v>0</v>
      </c>
      <c r="F13" s="147">
        <v>0</v>
      </c>
      <c r="G13" s="383">
        <f t="shared" si="4"/>
        <v>3</v>
      </c>
      <c r="H13" s="382">
        <v>0</v>
      </c>
      <c r="I13" s="147">
        <v>3</v>
      </c>
      <c r="J13" s="383">
        <f t="shared" si="5"/>
        <v>1</v>
      </c>
      <c r="K13" s="382">
        <v>0</v>
      </c>
      <c r="L13" s="147">
        <v>1</v>
      </c>
      <c r="M13" s="382">
        <v>0</v>
      </c>
      <c r="N13" s="382">
        <v>0</v>
      </c>
      <c r="O13" s="147">
        <v>0</v>
      </c>
      <c r="P13" s="383">
        <f t="shared" si="6"/>
        <v>16</v>
      </c>
      <c r="Q13" s="524">
        <v>8</v>
      </c>
      <c r="R13" s="525">
        <v>8</v>
      </c>
      <c r="S13" s="905" t="s">
        <v>21</v>
      </c>
      <c r="V13" s="523"/>
      <c r="W13" s="523"/>
    </row>
    <row r="14" spans="1:23" s="93" customFormat="1" ht="12.75">
      <c r="A14" s="189">
        <f t="shared" si="2"/>
        <v>41</v>
      </c>
      <c r="B14" s="90">
        <v>32</v>
      </c>
      <c r="C14" s="188">
        <v>9</v>
      </c>
      <c r="D14" s="92">
        <f t="shared" si="3"/>
        <v>0</v>
      </c>
      <c r="E14" s="90">
        <v>0</v>
      </c>
      <c r="F14" s="188">
        <v>0</v>
      </c>
      <c r="G14" s="189">
        <f t="shared" si="4"/>
        <v>1</v>
      </c>
      <c r="H14" s="90">
        <v>0</v>
      </c>
      <c r="I14" s="188">
        <v>1</v>
      </c>
      <c r="J14" s="92">
        <f t="shared" si="5"/>
        <v>1</v>
      </c>
      <c r="K14" s="90">
        <v>0</v>
      </c>
      <c r="L14" s="188">
        <v>1</v>
      </c>
      <c r="M14" s="92">
        <f aca="true" t="shared" si="7" ref="M14:M24">SUM(N14:O14)</f>
        <v>0</v>
      </c>
      <c r="N14" s="90">
        <v>0</v>
      </c>
      <c r="O14" s="188">
        <v>0</v>
      </c>
      <c r="P14" s="189">
        <f t="shared" si="6"/>
        <v>7</v>
      </c>
      <c r="Q14" s="90">
        <v>3</v>
      </c>
      <c r="R14" s="188">
        <v>4</v>
      </c>
      <c r="S14" s="804"/>
      <c r="V14" s="523"/>
      <c r="W14" s="523"/>
    </row>
    <row r="15" spans="1:23" s="55" customFormat="1" ht="25.5" customHeight="1">
      <c r="A15" s="372">
        <f t="shared" si="2"/>
        <v>131</v>
      </c>
      <c r="B15" s="371">
        <v>101</v>
      </c>
      <c r="C15" s="250">
        <v>30</v>
      </c>
      <c r="D15" s="372">
        <f t="shared" si="3"/>
        <v>0</v>
      </c>
      <c r="E15" s="371">
        <v>0</v>
      </c>
      <c r="F15" s="250">
        <v>0</v>
      </c>
      <c r="G15" s="372">
        <f t="shared" si="4"/>
        <v>3</v>
      </c>
      <c r="H15" s="371">
        <v>0</v>
      </c>
      <c r="I15" s="250">
        <v>3</v>
      </c>
      <c r="J15" s="372">
        <f t="shared" si="5"/>
        <v>0</v>
      </c>
      <c r="K15" s="371">
        <v>0</v>
      </c>
      <c r="L15" s="250">
        <v>0</v>
      </c>
      <c r="M15" s="372">
        <f t="shared" si="7"/>
        <v>0</v>
      </c>
      <c r="N15" s="371">
        <v>0</v>
      </c>
      <c r="O15" s="250">
        <v>0</v>
      </c>
      <c r="P15" s="372">
        <f t="shared" si="6"/>
        <v>14</v>
      </c>
      <c r="Q15" s="526">
        <v>9</v>
      </c>
      <c r="R15" s="527">
        <v>5</v>
      </c>
      <c r="S15" s="95" t="s">
        <v>19</v>
      </c>
      <c r="V15" s="523"/>
      <c r="W15" s="523"/>
    </row>
    <row r="16" spans="1:23" s="55" customFormat="1" ht="25.5" customHeight="1">
      <c r="A16" s="372">
        <f t="shared" si="2"/>
        <v>87</v>
      </c>
      <c r="B16" s="478">
        <v>66</v>
      </c>
      <c r="C16" s="479">
        <v>21</v>
      </c>
      <c r="D16" s="372">
        <f t="shared" si="3"/>
        <v>0</v>
      </c>
      <c r="E16" s="96">
        <v>0</v>
      </c>
      <c r="F16" s="198">
        <v>0</v>
      </c>
      <c r="G16" s="372">
        <f t="shared" si="4"/>
        <v>2</v>
      </c>
      <c r="H16" s="96">
        <v>0</v>
      </c>
      <c r="I16" s="198">
        <v>2</v>
      </c>
      <c r="J16" s="372">
        <f t="shared" si="5"/>
        <v>0</v>
      </c>
      <c r="K16" s="96">
        <v>0</v>
      </c>
      <c r="L16" s="198">
        <v>0</v>
      </c>
      <c r="M16" s="372">
        <f t="shared" si="7"/>
        <v>0</v>
      </c>
      <c r="N16" s="96">
        <v>0</v>
      </c>
      <c r="O16" s="198">
        <v>0</v>
      </c>
      <c r="P16" s="372">
        <f t="shared" si="6"/>
        <v>7</v>
      </c>
      <c r="Q16" s="478">
        <v>4</v>
      </c>
      <c r="R16" s="479">
        <v>3</v>
      </c>
      <c r="S16" s="394" t="s">
        <v>18</v>
      </c>
      <c r="V16" s="523"/>
      <c r="W16" s="523"/>
    </row>
    <row r="17" spans="1:23" s="55" customFormat="1" ht="25.5" customHeight="1">
      <c r="A17" s="372">
        <f t="shared" si="2"/>
        <v>54</v>
      </c>
      <c r="B17" s="96">
        <v>32</v>
      </c>
      <c r="C17" s="198">
        <v>22</v>
      </c>
      <c r="D17" s="372">
        <f t="shared" si="3"/>
        <v>0</v>
      </c>
      <c r="E17" s="96">
        <v>0</v>
      </c>
      <c r="F17" s="198">
        <v>0</v>
      </c>
      <c r="G17" s="372">
        <f t="shared" si="4"/>
        <v>2</v>
      </c>
      <c r="H17" s="96">
        <v>0</v>
      </c>
      <c r="I17" s="198">
        <v>2</v>
      </c>
      <c r="J17" s="372">
        <f t="shared" si="5"/>
        <v>0</v>
      </c>
      <c r="K17" s="96">
        <v>0</v>
      </c>
      <c r="L17" s="198">
        <v>0</v>
      </c>
      <c r="M17" s="372">
        <f t="shared" si="7"/>
        <v>0</v>
      </c>
      <c r="N17" s="96">
        <v>0</v>
      </c>
      <c r="O17" s="198">
        <v>0</v>
      </c>
      <c r="P17" s="372">
        <f t="shared" si="6"/>
        <v>4</v>
      </c>
      <c r="Q17" s="478">
        <v>3</v>
      </c>
      <c r="R17" s="479">
        <v>1</v>
      </c>
      <c r="S17" s="95" t="s">
        <v>17</v>
      </c>
      <c r="V17" s="523"/>
      <c r="W17" s="523"/>
    </row>
    <row r="18" spans="1:23" s="55" customFormat="1" ht="25.5" customHeight="1">
      <c r="A18" s="372">
        <f t="shared" si="2"/>
        <v>83</v>
      </c>
      <c r="B18" s="96">
        <v>52</v>
      </c>
      <c r="C18" s="198">
        <v>31</v>
      </c>
      <c r="D18" s="372">
        <f t="shared" si="3"/>
        <v>0</v>
      </c>
      <c r="E18" s="96">
        <v>0</v>
      </c>
      <c r="F18" s="198">
        <v>0</v>
      </c>
      <c r="G18" s="372">
        <f t="shared" si="4"/>
        <v>2</v>
      </c>
      <c r="H18" s="96">
        <v>0</v>
      </c>
      <c r="I18" s="198">
        <v>2</v>
      </c>
      <c r="J18" s="372">
        <f t="shared" si="5"/>
        <v>0</v>
      </c>
      <c r="K18" s="96">
        <v>0</v>
      </c>
      <c r="L18" s="198">
        <v>0</v>
      </c>
      <c r="M18" s="372">
        <f t="shared" si="7"/>
        <v>0</v>
      </c>
      <c r="N18" s="96">
        <v>0</v>
      </c>
      <c r="O18" s="198">
        <v>0</v>
      </c>
      <c r="P18" s="372">
        <f t="shared" si="6"/>
        <v>6</v>
      </c>
      <c r="Q18" s="478">
        <v>4</v>
      </c>
      <c r="R18" s="479">
        <v>2</v>
      </c>
      <c r="S18" s="95" t="s">
        <v>22</v>
      </c>
      <c r="V18" s="523"/>
      <c r="W18" s="523"/>
    </row>
    <row r="19" spans="1:23" s="55" customFormat="1" ht="25.5" customHeight="1">
      <c r="A19" s="372">
        <f t="shared" si="2"/>
        <v>54</v>
      </c>
      <c r="B19" s="96">
        <v>41</v>
      </c>
      <c r="C19" s="198">
        <v>13</v>
      </c>
      <c r="D19" s="372">
        <f t="shared" si="3"/>
        <v>0</v>
      </c>
      <c r="E19" s="96">
        <v>0</v>
      </c>
      <c r="F19" s="198">
        <v>0</v>
      </c>
      <c r="G19" s="372">
        <f t="shared" si="4"/>
        <v>1</v>
      </c>
      <c r="H19" s="96">
        <v>0</v>
      </c>
      <c r="I19" s="198">
        <v>1</v>
      </c>
      <c r="J19" s="372">
        <f>SUM(K19:L19)</f>
        <v>0</v>
      </c>
      <c r="K19" s="96">
        <v>0</v>
      </c>
      <c r="L19" s="198">
        <v>0</v>
      </c>
      <c r="M19" s="372">
        <f t="shared" si="7"/>
        <v>0</v>
      </c>
      <c r="N19" s="96">
        <v>0</v>
      </c>
      <c r="O19" s="198">
        <v>0</v>
      </c>
      <c r="P19" s="372">
        <f t="shared" si="6"/>
        <v>0</v>
      </c>
      <c r="Q19" s="372">
        <v>0</v>
      </c>
      <c r="R19" s="198">
        <v>0</v>
      </c>
      <c r="S19" s="394" t="s">
        <v>128</v>
      </c>
      <c r="V19" s="523"/>
      <c r="W19" s="523"/>
    </row>
    <row r="20" spans="1:23" s="55" customFormat="1" ht="25.5" customHeight="1">
      <c r="A20" s="372">
        <f t="shared" si="2"/>
        <v>185</v>
      </c>
      <c r="B20" s="96">
        <v>144</v>
      </c>
      <c r="C20" s="198">
        <v>41</v>
      </c>
      <c r="D20" s="372">
        <f t="shared" si="3"/>
        <v>0</v>
      </c>
      <c r="E20" s="96">
        <v>0</v>
      </c>
      <c r="F20" s="198">
        <v>0</v>
      </c>
      <c r="G20" s="372">
        <f t="shared" si="4"/>
        <v>4</v>
      </c>
      <c r="H20" s="96">
        <v>0</v>
      </c>
      <c r="I20" s="198">
        <v>4</v>
      </c>
      <c r="J20" s="372">
        <f t="shared" si="5"/>
        <v>0</v>
      </c>
      <c r="K20" s="96">
        <v>0</v>
      </c>
      <c r="L20" s="198">
        <v>0</v>
      </c>
      <c r="M20" s="372">
        <f t="shared" si="7"/>
        <v>0</v>
      </c>
      <c r="N20" s="96">
        <v>0</v>
      </c>
      <c r="O20" s="198">
        <v>0</v>
      </c>
      <c r="P20" s="372">
        <f t="shared" si="6"/>
        <v>8</v>
      </c>
      <c r="Q20" s="478">
        <v>3</v>
      </c>
      <c r="R20" s="479">
        <v>5</v>
      </c>
      <c r="S20" s="95" t="s">
        <v>35</v>
      </c>
      <c r="V20" s="523"/>
      <c r="W20" s="523"/>
    </row>
    <row r="21" spans="1:23" s="55" customFormat="1" ht="25.5" customHeight="1">
      <c r="A21" s="372">
        <f t="shared" si="2"/>
        <v>147</v>
      </c>
      <c r="B21" s="96">
        <v>97</v>
      </c>
      <c r="C21" s="198">
        <v>50</v>
      </c>
      <c r="D21" s="372">
        <f t="shared" si="3"/>
        <v>0</v>
      </c>
      <c r="E21" s="96">
        <v>0</v>
      </c>
      <c r="F21" s="198">
        <v>0</v>
      </c>
      <c r="G21" s="372">
        <f t="shared" si="4"/>
        <v>4</v>
      </c>
      <c r="H21" s="96">
        <v>0</v>
      </c>
      <c r="I21" s="198">
        <v>4</v>
      </c>
      <c r="J21" s="372">
        <f t="shared" si="5"/>
        <v>0</v>
      </c>
      <c r="K21" s="96">
        <v>0</v>
      </c>
      <c r="L21" s="198">
        <v>0</v>
      </c>
      <c r="M21" s="372">
        <f t="shared" si="7"/>
        <v>0</v>
      </c>
      <c r="N21" s="96">
        <v>0</v>
      </c>
      <c r="O21" s="198">
        <v>0</v>
      </c>
      <c r="P21" s="372">
        <f t="shared" si="6"/>
        <v>11</v>
      </c>
      <c r="Q21" s="478">
        <v>5</v>
      </c>
      <c r="R21" s="479">
        <v>6</v>
      </c>
      <c r="S21" s="95" t="s">
        <v>36</v>
      </c>
      <c r="V21" s="523"/>
      <c r="W21" s="523"/>
    </row>
    <row r="22" spans="1:23" s="55" customFormat="1" ht="25.5" customHeight="1">
      <c r="A22" s="372">
        <f t="shared" si="2"/>
        <v>6</v>
      </c>
      <c r="B22" s="478">
        <v>4</v>
      </c>
      <c r="C22" s="479">
        <v>2</v>
      </c>
      <c r="D22" s="372">
        <f t="shared" si="3"/>
        <v>0</v>
      </c>
      <c r="E22" s="96">
        <v>0</v>
      </c>
      <c r="F22" s="198">
        <v>0</v>
      </c>
      <c r="G22" s="372">
        <f t="shared" si="4"/>
        <v>0</v>
      </c>
      <c r="H22" s="96">
        <v>0</v>
      </c>
      <c r="I22" s="198">
        <v>0</v>
      </c>
      <c r="J22" s="372">
        <f t="shared" si="5"/>
        <v>0</v>
      </c>
      <c r="K22" s="96">
        <v>0</v>
      </c>
      <c r="L22" s="198">
        <v>0</v>
      </c>
      <c r="M22" s="372">
        <f t="shared" si="7"/>
        <v>0</v>
      </c>
      <c r="N22" s="96">
        <v>0</v>
      </c>
      <c r="O22" s="198">
        <v>0</v>
      </c>
      <c r="P22" s="372">
        <f t="shared" si="6"/>
        <v>2</v>
      </c>
      <c r="Q22" s="96">
        <v>0</v>
      </c>
      <c r="R22" s="198">
        <v>2</v>
      </c>
      <c r="S22" s="95" t="s">
        <v>305</v>
      </c>
      <c r="V22" s="523"/>
      <c r="W22" s="523"/>
    </row>
    <row r="23" spans="1:23" s="55" customFormat="1" ht="25.5" customHeight="1">
      <c r="A23" s="372">
        <f t="shared" si="2"/>
        <v>32</v>
      </c>
      <c r="B23" s="478">
        <v>25</v>
      </c>
      <c r="C23" s="479">
        <v>7</v>
      </c>
      <c r="D23" s="372">
        <f t="shared" si="3"/>
        <v>0</v>
      </c>
      <c r="E23" s="96">
        <v>0</v>
      </c>
      <c r="F23" s="198">
        <v>0</v>
      </c>
      <c r="G23" s="372">
        <f t="shared" si="4"/>
        <v>1</v>
      </c>
      <c r="H23" s="96">
        <v>0</v>
      </c>
      <c r="I23" s="198">
        <v>1</v>
      </c>
      <c r="J23" s="372">
        <f t="shared" si="5"/>
        <v>0</v>
      </c>
      <c r="K23" s="96">
        <v>0</v>
      </c>
      <c r="L23" s="198">
        <v>0</v>
      </c>
      <c r="M23" s="372">
        <f t="shared" si="7"/>
        <v>0</v>
      </c>
      <c r="N23" s="96">
        <v>0</v>
      </c>
      <c r="O23" s="198">
        <v>0</v>
      </c>
      <c r="P23" s="372">
        <f t="shared" si="6"/>
        <v>2</v>
      </c>
      <c r="Q23" s="96">
        <v>1</v>
      </c>
      <c r="R23" s="198">
        <v>1</v>
      </c>
      <c r="S23" s="95" t="s">
        <v>15</v>
      </c>
      <c r="T23" s="157"/>
      <c r="V23" s="523"/>
      <c r="W23" s="523"/>
    </row>
    <row r="24" spans="1:23" s="55" customFormat="1" ht="25.5" customHeight="1" thickBot="1">
      <c r="A24" s="233">
        <f t="shared" si="2"/>
        <v>37</v>
      </c>
      <c r="B24" s="234">
        <v>26</v>
      </c>
      <c r="C24" s="237">
        <v>11</v>
      </c>
      <c r="D24" s="233">
        <f t="shared" si="3"/>
        <v>0</v>
      </c>
      <c r="E24" s="234">
        <v>0</v>
      </c>
      <c r="F24" s="237">
        <v>0</v>
      </c>
      <c r="G24" s="233">
        <f t="shared" si="4"/>
        <v>1</v>
      </c>
      <c r="H24" s="234">
        <v>0</v>
      </c>
      <c r="I24" s="237">
        <v>1</v>
      </c>
      <c r="J24" s="233">
        <f t="shared" si="5"/>
        <v>0</v>
      </c>
      <c r="K24" s="234">
        <v>0</v>
      </c>
      <c r="L24" s="237">
        <v>0</v>
      </c>
      <c r="M24" s="233">
        <f t="shared" si="7"/>
        <v>0</v>
      </c>
      <c r="N24" s="234">
        <v>0</v>
      </c>
      <c r="O24" s="237">
        <v>0</v>
      </c>
      <c r="P24" s="233">
        <f t="shared" si="6"/>
        <v>3</v>
      </c>
      <c r="Q24" s="234">
        <v>2</v>
      </c>
      <c r="R24" s="237">
        <v>1</v>
      </c>
      <c r="S24" s="395" t="s">
        <v>16</v>
      </c>
      <c r="T24" s="157"/>
      <c r="V24" s="523"/>
      <c r="W24" s="523"/>
    </row>
    <row r="25" spans="1:23" s="56" customFormat="1" ht="12.75">
      <c r="A25" s="157"/>
      <c r="B25" s="157"/>
      <c r="C25" s="15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157"/>
      <c r="T25" s="157"/>
      <c r="U25" s="55"/>
      <c r="V25" s="523"/>
      <c r="W25" s="523"/>
    </row>
    <row r="26" spans="1:23" s="56" customFormat="1" ht="18.75" customHeight="1">
      <c r="A26" s="55"/>
      <c r="B26" s="55"/>
      <c r="C26" s="55"/>
      <c r="S26" s="157"/>
      <c r="T26" s="157"/>
      <c r="U26" s="55"/>
      <c r="V26" s="523"/>
      <c r="W26" s="523"/>
    </row>
    <row r="27" spans="1:22" s="56" customFormat="1" ht="13.5" thickBot="1">
      <c r="A27" s="261" t="s">
        <v>311</v>
      </c>
      <c r="B27" s="55"/>
      <c r="C27" s="55"/>
      <c r="S27" s="55"/>
      <c r="V27" s="523"/>
    </row>
    <row r="28" spans="1:21" s="56" customFormat="1" ht="19.5" customHeight="1">
      <c r="A28" s="796" t="s">
        <v>312</v>
      </c>
      <c r="B28" s="797"/>
      <c r="C28" s="802"/>
      <c r="D28" s="908" t="s">
        <v>313</v>
      </c>
      <c r="E28" s="797"/>
      <c r="F28" s="802"/>
      <c r="G28" s="797" t="s">
        <v>314</v>
      </c>
      <c r="H28" s="797"/>
      <c r="I28" s="802"/>
      <c r="J28" s="797" t="s">
        <v>315</v>
      </c>
      <c r="K28" s="797"/>
      <c r="L28" s="797"/>
      <c r="M28" s="908" t="s">
        <v>130</v>
      </c>
      <c r="N28" s="797"/>
      <c r="O28" s="802"/>
      <c r="P28" s="908" t="s">
        <v>310</v>
      </c>
      <c r="Q28" s="797"/>
      <c r="R28" s="802"/>
      <c r="S28" s="780" t="s">
        <v>101</v>
      </c>
      <c r="T28" s="55"/>
      <c r="U28" s="55"/>
    </row>
    <row r="29" spans="1:21" s="56" customFormat="1" ht="19.5" customHeight="1" thickBot="1">
      <c r="A29" s="113" t="s">
        <v>102</v>
      </c>
      <c r="B29" s="66" t="s">
        <v>103</v>
      </c>
      <c r="C29" s="65" t="s">
        <v>104</v>
      </c>
      <c r="D29" s="386" t="s">
        <v>102</v>
      </c>
      <c r="E29" s="387" t="s">
        <v>103</v>
      </c>
      <c r="F29" s="388" t="s">
        <v>104</v>
      </c>
      <c r="G29" s="389" t="s">
        <v>102</v>
      </c>
      <c r="H29" s="387" t="s">
        <v>103</v>
      </c>
      <c r="I29" s="388" t="s">
        <v>104</v>
      </c>
      <c r="J29" s="389" t="s">
        <v>102</v>
      </c>
      <c r="K29" s="387" t="s">
        <v>103</v>
      </c>
      <c r="L29" s="387" t="s">
        <v>104</v>
      </c>
      <c r="M29" s="386" t="s">
        <v>102</v>
      </c>
      <c r="N29" s="387" t="s">
        <v>103</v>
      </c>
      <c r="O29" s="388" t="s">
        <v>104</v>
      </c>
      <c r="P29" s="386" t="s">
        <v>102</v>
      </c>
      <c r="Q29" s="387" t="s">
        <v>103</v>
      </c>
      <c r="R29" s="388" t="s">
        <v>104</v>
      </c>
      <c r="S29" s="782"/>
      <c r="T29" s="55"/>
      <c r="U29" s="55"/>
    </row>
    <row r="30" spans="1:19" s="56" customFormat="1" ht="25.5" customHeight="1">
      <c r="A30" s="345">
        <v>19</v>
      </c>
      <c r="B30" s="115">
        <v>12</v>
      </c>
      <c r="C30" s="128">
        <v>7</v>
      </c>
      <c r="D30" s="345">
        <v>0</v>
      </c>
      <c r="E30" s="115">
        <v>0</v>
      </c>
      <c r="F30" s="128">
        <v>0</v>
      </c>
      <c r="G30" s="345">
        <v>0</v>
      </c>
      <c r="H30" s="115">
        <v>0</v>
      </c>
      <c r="I30" s="128">
        <v>0</v>
      </c>
      <c r="J30" s="345">
        <v>0</v>
      </c>
      <c r="K30" s="115">
        <v>0</v>
      </c>
      <c r="L30" s="215">
        <v>0</v>
      </c>
      <c r="M30" s="345">
        <v>0</v>
      </c>
      <c r="N30" s="115">
        <v>0</v>
      </c>
      <c r="O30" s="128">
        <v>0</v>
      </c>
      <c r="P30" s="345">
        <v>458</v>
      </c>
      <c r="Q30" s="115">
        <v>200</v>
      </c>
      <c r="R30" s="215">
        <v>258</v>
      </c>
      <c r="S30" s="390" t="s">
        <v>37</v>
      </c>
    </row>
    <row r="31" spans="1:19" s="56" customFormat="1" ht="25.5" customHeight="1">
      <c r="A31" s="391">
        <f>SUM(A32:A33)</f>
        <v>51</v>
      </c>
      <c r="B31" s="73">
        <f>SUM(B32:B33)</f>
        <v>35</v>
      </c>
      <c r="C31" s="352">
        <f>SUM(C32:C33)</f>
        <v>16</v>
      </c>
      <c r="D31" s="391">
        <f aca="true" t="shared" si="8" ref="D31:O31">SUM(D35+D37+D39+D40+D41+D42+D43+D44+D45+D46+D47+D48)</f>
        <v>0</v>
      </c>
      <c r="E31" s="73">
        <f t="shared" si="8"/>
        <v>0</v>
      </c>
      <c r="F31" s="352">
        <f t="shared" si="8"/>
        <v>0</v>
      </c>
      <c r="G31" s="391">
        <f t="shared" si="8"/>
        <v>1</v>
      </c>
      <c r="H31" s="73">
        <f t="shared" si="8"/>
        <v>0</v>
      </c>
      <c r="I31" s="352">
        <f t="shared" si="8"/>
        <v>1</v>
      </c>
      <c r="J31" s="391">
        <f t="shared" si="8"/>
        <v>0</v>
      </c>
      <c r="K31" s="73">
        <f t="shared" si="8"/>
        <v>0</v>
      </c>
      <c r="L31" s="352">
        <f t="shared" si="8"/>
        <v>0</v>
      </c>
      <c r="M31" s="391">
        <f t="shared" si="8"/>
        <v>0</v>
      </c>
      <c r="N31" s="73">
        <f t="shared" si="8"/>
        <v>0</v>
      </c>
      <c r="O31" s="352">
        <f t="shared" si="8"/>
        <v>0</v>
      </c>
      <c r="P31" s="391">
        <f>SUM(P32:P33)</f>
        <v>514</v>
      </c>
      <c r="Q31" s="73">
        <f>SUM(Q32:Q33)</f>
        <v>236</v>
      </c>
      <c r="R31" s="352">
        <f>SUM(R32:R33)</f>
        <v>278</v>
      </c>
      <c r="S31" s="392" t="s">
        <v>38</v>
      </c>
    </row>
    <row r="32" spans="1:19" s="56" customFormat="1" ht="25.5" customHeight="1">
      <c r="A32" s="345">
        <v>36</v>
      </c>
      <c r="B32" s="76">
        <v>27</v>
      </c>
      <c r="C32" s="75">
        <v>9</v>
      </c>
      <c r="D32" s="345">
        <v>0</v>
      </c>
      <c r="E32" s="76">
        <v>0</v>
      </c>
      <c r="F32" s="75">
        <v>0</v>
      </c>
      <c r="G32" s="345">
        <v>1</v>
      </c>
      <c r="H32" s="76">
        <v>0</v>
      </c>
      <c r="I32" s="75">
        <v>1</v>
      </c>
      <c r="J32" s="345">
        <v>0</v>
      </c>
      <c r="K32" s="76">
        <v>0</v>
      </c>
      <c r="L32" s="75">
        <v>0</v>
      </c>
      <c r="M32" s="345">
        <v>0</v>
      </c>
      <c r="N32" s="76">
        <v>0</v>
      </c>
      <c r="O32" s="75">
        <v>0</v>
      </c>
      <c r="P32" s="345">
        <v>273</v>
      </c>
      <c r="Q32" s="76">
        <v>132</v>
      </c>
      <c r="R32" s="75">
        <v>141</v>
      </c>
      <c r="S32" s="393" t="s">
        <v>34</v>
      </c>
    </row>
    <row r="33" spans="1:19" s="56" customFormat="1" ht="25.5" customHeight="1" thickBot="1">
      <c r="A33" s="80">
        <f>SUM(B33:C33)</f>
        <v>15</v>
      </c>
      <c r="B33" s="156">
        <f>SUM(B36,B38)</f>
        <v>8</v>
      </c>
      <c r="C33" s="154">
        <f aca="true" t="shared" si="9" ref="C33:R33">SUM(C36,C38)</f>
        <v>7</v>
      </c>
      <c r="D33" s="80">
        <f t="shared" si="9"/>
        <v>0</v>
      </c>
      <c r="E33" s="156">
        <f t="shared" si="9"/>
        <v>0</v>
      </c>
      <c r="F33" s="154">
        <f t="shared" si="9"/>
        <v>0</v>
      </c>
      <c r="G33" s="80">
        <f t="shared" si="9"/>
        <v>0</v>
      </c>
      <c r="H33" s="156">
        <f t="shared" si="9"/>
        <v>0</v>
      </c>
      <c r="I33" s="154">
        <f t="shared" si="9"/>
        <v>0</v>
      </c>
      <c r="J33" s="80">
        <f t="shared" si="9"/>
        <v>0</v>
      </c>
      <c r="K33" s="156">
        <f t="shared" si="9"/>
        <v>0</v>
      </c>
      <c r="L33" s="154">
        <f t="shared" si="9"/>
        <v>0</v>
      </c>
      <c r="M33" s="80">
        <f t="shared" si="9"/>
        <v>0</v>
      </c>
      <c r="N33" s="156">
        <f t="shared" si="9"/>
        <v>0</v>
      </c>
      <c r="O33" s="154">
        <f t="shared" si="9"/>
        <v>0</v>
      </c>
      <c r="P33" s="80">
        <f t="shared" si="9"/>
        <v>241</v>
      </c>
      <c r="Q33" s="156">
        <f t="shared" si="9"/>
        <v>104</v>
      </c>
      <c r="R33" s="154">
        <f t="shared" si="9"/>
        <v>137</v>
      </c>
      <c r="S33" s="393" t="s">
        <v>33</v>
      </c>
    </row>
    <row r="34" spans="1:19" s="56" customFormat="1" ht="11.25" customHeight="1">
      <c r="A34" s="211"/>
      <c r="B34" s="212"/>
      <c r="C34" s="215"/>
      <c r="D34" s="211"/>
      <c r="E34" s="212"/>
      <c r="F34" s="215"/>
      <c r="G34" s="211"/>
      <c r="H34" s="212"/>
      <c r="I34" s="215"/>
      <c r="J34" s="211"/>
      <c r="K34" s="212"/>
      <c r="L34" s="215"/>
      <c r="M34" s="211"/>
      <c r="N34" s="212"/>
      <c r="O34" s="215"/>
      <c r="P34" s="211"/>
      <c r="Q34" s="212"/>
      <c r="R34" s="215"/>
      <c r="S34" s="112"/>
    </row>
    <row r="35" spans="1:19" s="56" customFormat="1" ht="12.75">
      <c r="A35" s="224">
        <v>8</v>
      </c>
      <c r="B35" s="69">
        <v>5</v>
      </c>
      <c r="C35" s="128">
        <v>3</v>
      </c>
      <c r="D35" s="224">
        <f aca="true" t="shared" si="10" ref="D35:D48">SUM(E35:F35)</f>
        <v>0</v>
      </c>
      <c r="E35" s="69">
        <v>0</v>
      </c>
      <c r="F35" s="128">
        <v>0</v>
      </c>
      <c r="G35" s="224">
        <f aca="true" t="shared" si="11" ref="G35:G48">SUM(H35:I35)</f>
        <v>0</v>
      </c>
      <c r="H35" s="69">
        <v>0</v>
      </c>
      <c r="I35" s="128">
        <v>0</v>
      </c>
      <c r="J35" s="224">
        <f aca="true" t="shared" si="12" ref="J35:J48">SUM(K35:L35)</f>
        <v>0</v>
      </c>
      <c r="K35" s="69">
        <v>0</v>
      </c>
      <c r="L35" s="128">
        <v>0</v>
      </c>
      <c r="M35" s="69">
        <v>0</v>
      </c>
      <c r="N35" s="69">
        <v>0</v>
      </c>
      <c r="O35" s="128">
        <v>0</v>
      </c>
      <c r="P35" s="224">
        <f aca="true" t="shared" si="13" ref="P35:P48">SUM(Q35:R35)</f>
        <v>287</v>
      </c>
      <c r="Q35" s="69">
        <v>126</v>
      </c>
      <c r="R35" s="128">
        <v>161</v>
      </c>
      <c r="S35" s="803" t="s">
        <v>20</v>
      </c>
    </row>
    <row r="36" spans="1:19" s="93" customFormat="1" ht="12.75">
      <c r="A36" s="194">
        <f aca="true" t="shared" si="14" ref="A36:A48">SUM(B36:C36)</f>
        <v>8</v>
      </c>
      <c r="B36" s="191">
        <v>5</v>
      </c>
      <c r="C36" s="193">
        <v>3</v>
      </c>
      <c r="D36" s="92">
        <f t="shared" si="10"/>
        <v>0</v>
      </c>
      <c r="E36" s="90">
        <v>0</v>
      </c>
      <c r="F36" s="188">
        <v>0</v>
      </c>
      <c r="G36" s="92">
        <f t="shared" si="11"/>
        <v>0</v>
      </c>
      <c r="H36" s="90">
        <v>0</v>
      </c>
      <c r="I36" s="188">
        <v>0</v>
      </c>
      <c r="J36" s="92">
        <f t="shared" si="12"/>
        <v>0</v>
      </c>
      <c r="K36" s="90">
        <v>0</v>
      </c>
      <c r="L36" s="188">
        <v>0</v>
      </c>
      <c r="M36" s="92">
        <f>SUM(N36:O36)</f>
        <v>0</v>
      </c>
      <c r="N36" s="90">
        <v>0</v>
      </c>
      <c r="O36" s="188">
        <v>0</v>
      </c>
      <c r="P36" s="194">
        <f t="shared" si="13"/>
        <v>216</v>
      </c>
      <c r="Q36" s="191">
        <v>91</v>
      </c>
      <c r="R36" s="193">
        <v>125</v>
      </c>
      <c r="S36" s="803"/>
    </row>
    <row r="37" spans="1:19" s="55" customFormat="1" ht="12.75">
      <c r="A37" s="383">
        <v>7</v>
      </c>
      <c r="B37" s="382">
        <v>3</v>
      </c>
      <c r="C37" s="147">
        <v>4</v>
      </c>
      <c r="D37" s="383">
        <f t="shared" si="10"/>
        <v>0</v>
      </c>
      <c r="E37" s="382">
        <v>0</v>
      </c>
      <c r="F37" s="147">
        <v>0</v>
      </c>
      <c r="G37" s="383">
        <f t="shared" si="11"/>
        <v>0</v>
      </c>
      <c r="H37" s="382">
        <v>0</v>
      </c>
      <c r="I37" s="147">
        <v>0</v>
      </c>
      <c r="J37" s="383">
        <f t="shared" si="12"/>
        <v>0</v>
      </c>
      <c r="K37" s="382">
        <v>0</v>
      </c>
      <c r="L37" s="147">
        <v>0</v>
      </c>
      <c r="M37" s="382">
        <v>0</v>
      </c>
      <c r="N37" s="382">
        <v>0</v>
      </c>
      <c r="O37" s="147">
        <v>0</v>
      </c>
      <c r="P37" s="383">
        <f t="shared" si="13"/>
        <v>36</v>
      </c>
      <c r="Q37" s="382">
        <v>21</v>
      </c>
      <c r="R37" s="147">
        <v>15</v>
      </c>
      <c r="S37" s="905" t="s">
        <v>21</v>
      </c>
    </row>
    <row r="38" spans="1:19" s="93" customFormat="1" ht="12.75">
      <c r="A38" s="189">
        <f t="shared" si="14"/>
        <v>7</v>
      </c>
      <c r="B38" s="90">
        <v>3</v>
      </c>
      <c r="C38" s="188">
        <v>4</v>
      </c>
      <c r="D38" s="92">
        <f t="shared" si="10"/>
        <v>0</v>
      </c>
      <c r="E38" s="90">
        <v>0</v>
      </c>
      <c r="F38" s="188">
        <v>0</v>
      </c>
      <c r="G38" s="92">
        <f t="shared" si="11"/>
        <v>0</v>
      </c>
      <c r="H38" s="90">
        <v>0</v>
      </c>
      <c r="I38" s="188">
        <v>0</v>
      </c>
      <c r="J38" s="92">
        <f t="shared" si="12"/>
        <v>0</v>
      </c>
      <c r="K38" s="90">
        <v>0</v>
      </c>
      <c r="L38" s="188">
        <v>0</v>
      </c>
      <c r="M38" s="92">
        <f aca="true" t="shared" si="15" ref="M38:M48">SUM(N38:O38)</f>
        <v>0</v>
      </c>
      <c r="N38" s="90">
        <v>0</v>
      </c>
      <c r="O38" s="188">
        <v>0</v>
      </c>
      <c r="P38" s="189">
        <f t="shared" si="13"/>
        <v>25</v>
      </c>
      <c r="Q38" s="90">
        <v>13</v>
      </c>
      <c r="R38" s="188">
        <v>12</v>
      </c>
      <c r="S38" s="804"/>
    </row>
    <row r="39" spans="1:19" s="55" customFormat="1" ht="25.5" customHeight="1">
      <c r="A39" s="372">
        <f t="shared" si="14"/>
        <v>0</v>
      </c>
      <c r="B39" s="371">
        <v>0</v>
      </c>
      <c r="C39" s="250">
        <v>0</v>
      </c>
      <c r="D39" s="372">
        <f t="shared" si="10"/>
        <v>0</v>
      </c>
      <c r="E39" s="371">
        <v>0</v>
      </c>
      <c r="F39" s="250">
        <v>0</v>
      </c>
      <c r="G39" s="372">
        <f t="shared" si="11"/>
        <v>0</v>
      </c>
      <c r="H39" s="371">
        <v>0</v>
      </c>
      <c r="I39" s="250">
        <v>0</v>
      </c>
      <c r="J39" s="372">
        <f t="shared" si="12"/>
        <v>0</v>
      </c>
      <c r="K39" s="371">
        <v>0</v>
      </c>
      <c r="L39" s="250">
        <v>0</v>
      </c>
      <c r="M39" s="372">
        <f t="shared" si="15"/>
        <v>0</v>
      </c>
      <c r="N39" s="371">
        <v>0</v>
      </c>
      <c r="O39" s="250">
        <v>0</v>
      </c>
      <c r="P39" s="372">
        <f t="shared" si="13"/>
        <v>24</v>
      </c>
      <c r="Q39" s="371">
        <v>17</v>
      </c>
      <c r="R39" s="250">
        <v>7</v>
      </c>
      <c r="S39" s="95" t="s">
        <v>19</v>
      </c>
    </row>
    <row r="40" spans="1:19" s="55" customFormat="1" ht="25.5" customHeight="1">
      <c r="A40" s="372">
        <f t="shared" si="14"/>
        <v>35</v>
      </c>
      <c r="B40" s="478">
        <v>26</v>
      </c>
      <c r="C40" s="479">
        <v>9</v>
      </c>
      <c r="D40" s="372">
        <f t="shared" si="10"/>
        <v>0</v>
      </c>
      <c r="E40" s="96">
        <v>0</v>
      </c>
      <c r="F40" s="198">
        <v>0</v>
      </c>
      <c r="G40" s="372">
        <f t="shared" si="11"/>
        <v>1</v>
      </c>
      <c r="H40" s="96">
        <v>0</v>
      </c>
      <c r="I40" s="198">
        <v>1</v>
      </c>
      <c r="J40" s="372">
        <f t="shared" si="12"/>
        <v>0</v>
      </c>
      <c r="K40" s="96">
        <v>0</v>
      </c>
      <c r="L40" s="198">
        <v>0</v>
      </c>
      <c r="M40" s="372">
        <f t="shared" si="15"/>
        <v>0</v>
      </c>
      <c r="N40" s="96">
        <v>0</v>
      </c>
      <c r="O40" s="198">
        <v>0</v>
      </c>
      <c r="P40" s="372">
        <f t="shared" si="13"/>
        <v>34</v>
      </c>
      <c r="Q40" s="96">
        <v>15</v>
      </c>
      <c r="R40" s="198">
        <v>19</v>
      </c>
      <c r="S40" s="394" t="s">
        <v>18</v>
      </c>
    </row>
    <row r="41" spans="1:19" s="55" customFormat="1" ht="25.5" customHeight="1">
      <c r="A41" s="372">
        <f t="shared" si="14"/>
        <v>0</v>
      </c>
      <c r="B41" s="96">
        <v>0</v>
      </c>
      <c r="C41" s="198">
        <v>0</v>
      </c>
      <c r="D41" s="372">
        <f t="shared" si="10"/>
        <v>0</v>
      </c>
      <c r="E41" s="96">
        <v>0</v>
      </c>
      <c r="F41" s="198">
        <v>0</v>
      </c>
      <c r="G41" s="372">
        <f t="shared" si="11"/>
        <v>0</v>
      </c>
      <c r="H41" s="96">
        <v>0</v>
      </c>
      <c r="I41" s="198">
        <v>0</v>
      </c>
      <c r="J41" s="372">
        <f t="shared" si="12"/>
        <v>0</v>
      </c>
      <c r="K41" s="96">
        <v>0</v>
      </c>
      <c r="L41" s="198">
        <v>0</v>
      </c>
      <c r="M41" s="372">
        <f t="shared" si="15"/>
        <v>0</v>
      </c>
      <c r="N41" s="96">
        <v>0</v>
      </c>
      <c r="O41" s="198">
        <v>0</v>
      </c>
      <c r="P41" s="372">
        <f t="shared" si="13"/>
        <v>11</v>
      </c>
      <c r="Q41" s="96">
        <v>3</v>
      </c>
      <c r="R41" s="198">
        <v>8</v>
      </c>
      <c r="S41" s="95" t="s">
        <v>17</v>
      </c>
    </row>
    <row r="42" spans="1:19" s="55" customFormat="1" ht="25.5" customHeight="1">
      <c r="A42" s="372">
        <f t="shared" si="14"/>
        <v>0</v>
      </c>
      <c r="B42" s="96">
        <v>0</v>
      </c>
      <c r="C42" s="198">
        <v>0</v>
      </c>
      <c r="D42" s="372">
        <f t="shared" si="10"/>
        <v>0</v>
      </c>
      <c r="E42" s="96">
        <v>0</v>
      </c>
      <c r="F42" s="198">
        <v>0</v>
      </c>
      <c r="G42" s="372">
        <f t="shared" si="11"/>
        <v>0</v>
      </c>
      <c r="H42" s="96">
        <v>0</v>
      </c>
      <c r="I42" s="198">
        <v>0</v>
      </c>
      <c r="J42" s="372">
        <f t="shared" si="12"/>
        <v>0</v>
      </c>
      <c r="K42" s="96">
        <v>0</v>
      </c>
      <c r="L42" s="198">
        <v>0</v>
      </c>
      <c r="M42" s="372">
        <f t="shared" si="15"/>
        <v>0</v>
      </c>
      <c r="N42" s="96">
        <v>0</v>
      </c>
      <c r="O42" s="198">
        <v>0</v>
      </c>
      <c r="P42" s="372">
        <f t="shared" si="13"/>
        <v>25</v>
      </c>
      <c r="Q42" s="96">
        <v>9</v>
      </c>
      <c r="R42" s="198">
        <v>16</v>
      </c>
      <c r="S42" s="95" t="s">
        <v>22</v>
      </c>
    </row>
    <row r="43" spans="1:19" s="55" customFormat="1" ht="25.5" customHeight="1">
      <c r="A43" s="372">
        <f t="shared" si="14"/>
        <v>0</v>
      </c>
      <c r="B43" s="96">
        <v>0</v>
      </c>
      <c r="C43" s="198">
        <v>0</v>
      </c>
      <c r="D43" s="372">
        <f t="shared" si="10"/>
        <v>0</v>
      </c>
      <c r="E43" s="96">
        <v>0</v>
      </c>
      <c r="F43" s="198">
        <v>0</v>
      </c>
      <c r="G43" s="372">
        <f t="shared" si="11"/>
        <v>0</v>
      </c>
      <c r="H43" s="96">
        <v>0</v>
      </c>
      <c r="I43" s="198">
        <v>0</v>
      </c>
      <c r="J43" s="372">
        <f t="shared" si="12"/>
        <v>0</v>
      </c>
      <c r="K43" s="96">
        <v>0</v>
      </c>
      <c r="L43" s="198">
        <v>0</v>
      </c>
      <c r="M43" s="372">
        <f t="shared" si="15"/>
        <v>0</v>
      </c>
      <c r="N43" s="96">
        <v>0</v>
      </c>
      <c r="O43" s="198">
        <v>0</v>
      </c>
      <c r="P43" s="372">
        <f t="shared" si="13"/>
        <v>8</v>
      </c>
      <c r="Q43" s="96">
        <v>4</v>
      </c>
      <c r="R43" s="198">
        <v>4</v>
      </c>
      <c r="S43" s="394" t="s">
        <v>128</v>
      </c>
    </row>
    <row r="44" spans="1:19" s="55" customFormat="1" ht="25.5" customHeight="1">
      <c r="A44" s="372">
        <f t="shared" si="14"/>
        <v>0</v>
      </c>
      <c r="B44" s="96">
        <v>0</v>
      </c>
      <c r="C44" s="198">
        <v>0</v>
      </c>
      <c r="D44" s="372">
        <f t="shared" si="10"/>
        <v>0</v>
      </c>
      <c r="E44" s="96">
        <v>0</v>
      </c>
      <c r="F44" s="198">
        <v>0</v>
      </c>
      <c r="G44" s="372">
        <f t="shared" si="11"/>
        <v>0</v>
      </c>
      <c r="H44" s="96">
        <v>0</v>
      </c>
      <c r="I44" s="198">
        <v>0</v>
      </c>
      <c r="J44" s="372">
        <f t="shared" si="12"/>
        <v>0</v>
      </c>
      <c r="K44" s="96">
        <v>0</v>
      </c>
      <c r="L44" s="198">
        <v>0</v>
      </c>
      <c r="M44" s="372">
        <f t="shared" si="15"/>
        <v>0</v>
      </c>
      <c r="N44" s="96">
        <v>0</v>
      </c>
      <c r="O44" s="198">
        <v>0</v>
      </c>
      <c r="P44" s="372">
        <f t="shared" si="13"/>
        <v>30</v>
      </c>
      <c r="Q44" s="96">
        <v>14</v>
      </c>
      <c r="R44" s="198">
        <v>16</v>
      </c>
      <c r="S44" s="95" t="s">
        <v>35</v>
      </c>
    </row>
    <row r="45" spans="1:19" s="55" customFormat="1" ht="25.5" customHeight="1">
      <c r="A45" s="372">
        <f t="shared" si="14"/>
        <v>0</v>
      </c>
      <c r="B45" s="96">
        <v>0</v>
      </c>
      <c r="C45" s="198">
        <v>0</v>
      </c>
      <c r="D45" s="372">
        <f t="shared" si="10"/>
        <v>0</v>
      </c>
      <c r="E45" s="96">
        <v>0</v>
      </c>
      <c r="F45" s="198">
        <v>0</v>
      </c>
      <c r="G45" s="372">
        <f t="shared" si="11"/>
        <v>0</v>
      </c>
      <c r="H45" s="96">
        <v>0</v>
      </c>
      <c r="I45" s="198">
        <v>0</v>
      </c>
      <c r="J45" s="372">
        <f t="shared" si="12"/>
        <v>0</v>
      </c>
      <c r="K45" s="96">
        <v>0</v>
      </c>
      <c r="L45" s="198">
        <v>0</v>
      </c>
      <c r="M45" s="372">
        <f t="shared" si="15"/>
        <v>0</v>
      </c>
      <c r="N45" s="96">
        <v>0</v>
      </c>
      <c r="O45" s="198">
        <v>0</v>
      </c>
      <c r="P45" s="372">
        <f t="shared" si="13"/>
        <v>33</v>
      </c>
      <c r="Q45" s="96">
        <v>14</v>
      </c>
      <c r="R45" s="198">
        <v>19</v>
      </c>
      <c r="S45" s="95" t="s">
        <v>36</v>
      </c>
    </row>
    <row r="46" spans="1:19" s="55" customFormat="1" ht="25.5" customHeight="1">
      <c r="A46" s="372">
        <f t="shared" si="14"/>
        <v>1</v>
      </c>
      <c r="B46" s="96">
        <v>1</v>
      </c>
      <c r="C46" s="198">
        <v>0</v>
      </c>
      <c r="D46" s="372">
        <f t="shared" si="10"/>
        <v>0</v>
      </c>
      <c r="E46" s="96">
        <v>0</v>
      </c>
      <c r="F46" s="198">
        <v>0</v>
      </c>
      <c r="G46" s="372">
        <f t="shared" si="11"/>
        <v>0</v>
      </c>
      <c r="H46" s="96">
        <v>0</v>
      </c>
      <c r="I46" s="198">
        <v>0</v>
      </c>
      <c r="J46" s="372">
        <f t="shared" si="12"/>
        <v>0</v>
      </c>
      <c r="K46" s="96">
        <v>0</v>
      </c>
      <c r="L46" s="198">
        <v>0</v>
      </c>
      <c r="M46" s="372">
        <f t="shared" si="15"/>
        <v>0</v>
      </c>
      <c r="N46" s="96">
        <v>0</v>
      </c>
      <c r="O46" s="198">
        <v>0</v>
      </c>
      <c r="P46" s="372">
        <f t="shared" si="13"/>
        <v>8</v>
      </c>
      <c r="Q46" s="478">
        <v>2</v>
      </c>
      <c r="R46" s="479">
        <v>6</v>
      </c>
      <c r="S46" s="95" t="s">
        <v>305</v>
      </c>
    </row>
    <row r="47" spans="1:20" s="55" customFormat="1" ht="25.5" customHeight="1">
      <c r="A47" s="372">
        <f t="shared" si="14"/>
        <v>0</v>
      </c>
      <c r="B47" s="96">
        <v>0</v>
      </c>
      <c r="C47" s="198">
        <v>0</v>
      </c>
      <c r="D47" s="372">
        <f t="shared" si="10"/>
        <v>0</v>
      </c>
      <c r="E47" s="96">
        <v>0</v>
      </c>
      <c r="F47" s="198">
        <v>0</v>
      </c>
      <c r="G47" s="372">
        <f t="shared" si="11"/>
        <v>0</v>
      </c>
      <c r="H47" s="96">
        <v>0</v>
      </c>
      <c r="I47" s="198">
        <v>0</v>
      </c>
      <c r="J47" s="372">
        <f t="shared" si="12"/>
        <v>0</v>
      </c>
      <c r="K47" s="96">
        <v>0</v>
      </c>
      <c r="L47" s="198">
        <v>0</v>
      </c>
      <c r="M47" s="372">
        <f t="shared" si="15"/>
        <v>0</v>
      </c>
      <c r="N47" s="96">
        <v>0</v>
      </c>
      <c r="O47" s="198">
        <v>0</v>
      </c>
      <c r="P47" s="372">
        <f t="shared" si="13"/>
        <v>10</v>
      </c>
      <c r="Q47" s="478">
        <v>6</v>
      </c>
      <c r="R47" s="479">
        <v>4</v>
      </c>
      <c r="S47" s="95" t="s">
        <v>15</v>
      </c>
      <c r="T47" s="157"/>
    </row>
    <row r="48" spans="1:20" s="55" customFormat="1" ht="25.5" customHeight="1" thickBot="1">
      <c r="A48" s="233">
        <f t="shared" si="14"/>
        <v>0</v>
      </c>
      <c r="B48" s="234">
        <v>0</v>
      </c>
      <c r="C48" s="237">
        <v>0</v>
      </c>
      <c r="D48" s="233">
        <f t="shared" si="10"/>
        <v>0</v>
      </c>
      <c r="E48" s="234">
        <v>0</v>
      </c>
      <c r="F48" s="237">
        <v>0</v>
      </c>
      <c r="G48" s="233">
        <f t="shared" si="11"/>
        <v>0</v>
      </c>
      <c r="H48" s="234">
        <v>0</v>
      </c>
      <c r="I48" s="237">
        <v>0</v>
      </c>
      <c r="J48" s="233">
        <f t="shared" si="12"/>
        <v>0</v>
      </c>
      <c r="K48" s="234">
        <v>0</v>
      </c>
      <c r="L48" s="237">
        <v>0</v>
      </c>
      <c r="M48" s="233">
        <f t="shared" si="15"/>
        <v>0</v>
      </c>
      <c r="N48" s="234">
        <v>0</v>
      </c>
      <c r="O48" s="237">
        <v>0</v>
      </c>
      <c r="P48" s="233">
        <f t="shared" si="13"/>
        <v>8</v>
      </c>
      <c r="Q48" s="234">
        <v>5</v>
      </c>
      <c r="R48" s="237">
        <v>3</v>
      </c>
      <c r="S48" s="395" t="s">
        <v>16</v>
      </c>
      <c r="T48" s="157"/>
    </row>
    <row r="49" spans="1:21" s="56" customFormat="1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57"/>
      <c r="T49" s="157"/>
      <c r="U49" s="55"/>
    </row>
    <row r="50" spans="1:21" s="56" customFormat="1" ht="18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157"/>
      <c r="T50" s="157"/>
      <c r="U50" s="55"/>
    </row>
    <row r="51" spans="1:21" s="56" customFormat="1" ht="18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157"/>
      <c r="T51" s="157"/>
      <c r="U51" s="55"/>
    </row>
    <row r="52" spans="1:21" s="56" customFormat="1" ht="18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57"/>
      <c r="T52" s="157"/>
      <c r="U52" s="55"/>
    </row>
    <row r="53" spans="1:21" s="56" customFormat="1" ht="18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157"/>
      <c r="T53" s="157"/>
      <c r="U53" s="55"/>
    </row>
    <row r="54" spans="1:21" s="56" customFormat="1" ht="18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157"/>
      <c r="T54" s="157"/>
      <c r="U54" s="55"/>
    </row>
    <row r="55" spans="1:21" s="56" customFormat="1" ht="18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157"/>
      <c r="T55" s="157"/>
      <c r="U55" s="55"/>
    </row>
    <row r="56" spans="1:21" s="56" customFormat="1" ht="18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157"/>
      <c r="T56" s="157"/>
      <c r="U56" s="55"/>
    </row>
    <row r="57" spans="1:21" s="56" customFormat="1" ht="18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57"/>
      <c r="T57" s="157"/>
      <c r="U57" s="55"/>
    </row>
    <row r="58" spans="1:21" s="56" customFormat="1" ht="18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157"/>
      <c r="T58" s="157"/>
      <c r="U58" s="55"/>
    </row>
    <row r="59" spans="1:21" s="56" customFormat="1" ht="18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57"/>
      <c r="T59" s="157"/>
      <c r="U59" s="55"/>
    </row>
    <row r="60" spans="1:21" s="56" customFormat="1" ht="18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57"/>
      <c r="T60" s="157"/>
      <c r="U60" s="55"/>
    </row>
    <row r="61" spans="1:21" s="56" customFormat="1" ht="18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57"/>
      <c r="T61" s="157"/>
      <c r="U61" s="55"/>
    </row>
    <row r="62" spans="1:21" s="56" customFormat="1" ht="18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57"/>
      <c r="T62" s="157"/>
      <c r="U62" s="55"/>
    </row>
    <row r="63" spans="1:21" s="56" customFormat="1" ht="18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57"/>
      <c r="T63" s="157"/>
      <c r="U63" s="55"/>
    </row>
    <row r="64" spans="1:21" s="56" customFormat="1" ht="18.7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57"/>
      <c r="T64" s="157"/>
      <c r="U64" s="55"/>
    </row>
    <row r="65" spans="1:21" s="56" customFormat="1" ht="18.7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157"/>
      <c r="T65" s="157"/>
      <c r="U65" s="55"/>
    </row>
    <row r="66" spans="1:21" s="56" customFormat="1" ht="18.7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157"/>
      <c r="T66" s="157"/>
      <c r="U66" s="55"/>
    </row>
    <row r="67" spans="1:21" s="56" customFormat="1" ht="18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157"/>
      <c r="T67" s="157"/>
      <c r="U67" s="55"/>
    </row>
    <row r="68" spans="1:21" s="56" customFormat="1" ht="18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157"/>
      <c r="T68" s="157"/>
      <c r="U68" s="55"/>
    </row>
    <row r="69" spans="1:21" s="56" customFormat="1" ht="18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157"/>
      <c r="T69" s="157"/>
      <c r="U69" s="55"/>
    </row>
    <row r="70" ht="18.75" customHeight="1">
      <c r="T70" s="157"/>
    </row>
    <row r="71" ht="18.75" customHeight="1">
      <c r="T71" s="157"/>
    </row>
    <row r="72" ht="18.75" customHeight="1">
      <c r="T72" s="157"/>
    </row>
  </sheetData>
  <sheetProtection/>
  <mergeCells count="18">
    <mergeCell ref="A4:C4"/>
    <mergeCell ref="D4:F4"/>
    <mergeCell ref="G4:I4"/>
    <mergeCell ref="J4:L4"/>
    <mergeCell ref="S13:S14"/>
    <mergeCell ref="S28:S29"/>
    <mergeCell ref="A28:C28"/>
    <mergeCell ref="D28:F28"/>
    <mergeCell ref="G28:I28"/>
    <mergeCell ref="J28:L28"/>
    <mergeCell ref="S35:S36"/>
    <mergeCell ref="S37:S38"/>
    <mergeCell ref="M4:O4"/>
    <mergeCell ref="P4:R4"/>
    <mergeCell ref="S4:S5"/>
    <mergeCell ref="S11:S12"/>
    <mergeCell ref="M28:O28"/>
    <mergeCell ref="P28:R28"/>
  </mergeCells>
  <printOptions horizontalCentered="1"/>
  <pageMargins left="0.7874015748031497" right="0.3937007874015748" top="0.7874015748031497" bottom="0.5118110236220472" header="0.5118110236220472" footer="0.5118110236220472"/>
  <pageSetup horizontalDpi="600" verticalDpi="600" orientation="portrait" paperSize="9" scale="77" r:id="rId1"/>
  <headerFooter scaleWithDoc="0" alignWithMargins="0">
    <oddHeader>&amp;R&amp;11高等学校</oddHeader>
    <oddFooter>&amp;C&amp;"Century,標準"58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1"/>
  <sheetViews>
    <sheetView showGridLines="0" zoomScalePageLayoutView="0" workbookViewId="0" topLeftCell="A28">
      <selection activeCell="C13" sqref="C13:C14"/>
    </sheetView>
  </sheetViews>
  <sheetFormatPr defaultColWidth="8.625" defaultRowHeight="18.75" customHeight="1"/>
  <cols>
    <col min="1" max="1" width="12.875" style="53" customWidth="1"/>
    <col min="2" max="16" width="7.125" style="53" customWidth="1"/>
    <col min="17" max="17" width="6.75390625" style="53" bestFit="1" customWidth="1"/>
    <col min="18" max="22" width="5.25390625" style="53" customWidth="1"/>
    <col min="23" max="23" width="8.75390625" style="53" bestFit="1" customWidth="1"/>
    <col min="24" max="24" width="5.25390625" style="53" customWidth="1"/>
    <col min="25" max="25" width="9.75390625" style="53" bestFit="1" customWidth="1"/>
    <col min="26" max="28" width="5.25390625" style="53" customWidth="1"/>
    <col min="29" max="29" width="2.00390625" style="53" customWidth="1"/>
    <col min="30" max="16384" width="8.625" style="53" customWidth="1"/>
  </cols>
  <sheetData>
    <row r="1" spans="2:28" ht="18.75" customHeight="1"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AB1" s="54"/>
    </row>
    <row r="2" spans="5:16" ht="18.75" customHeight="1"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</row>
    <row r="3" spans="1:28" s="56" customFormat="1" ht="18.75" customHeight="1" thickBot="1">
      <c r="A3" s="110" t="s">
        <v>316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9" s="56" customFormat="1" ht="12.75">
      <c r="A4" s="586" t="s">
        <v>101</v>
      </c>
      <c r="B4" s="807" t="s">
        <v>260</v>
      </c>
      <c r="C4" s="796"/>
      <c r="D4" s="820"/>
      <c r="E4" s="831" t="s">
        <v>317</v>
      </c>
      <c r="F4" s="832"/>
      <c r="G4" s="832"/>
      <c r="H4" s="832"/>
      <c r="I4" s="832"/>
      <c r="J4" s="833"/>
      <c r="K4" s="909" t="s">
        <v>131</v>
      </c>
      <c r="L4" s="910"/>
      <c r="M4" s="915"/>
      <c r="N4" s="909" t="s">
        <v>132</v>
      </c>
      <c r="O4" s="910"/>
      <c r="P4" s="910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56" customFormat="1" ht="12.75">
      <c r="A5" s="805"/>
      <c r="B5" s="923"/>
      <c r="C5" s="834"/>
      <c r="D5" s="835"/>
      <c r="E5" s="918" t="s">
        <v>133</v>
      </c>
      <c r="F5" s="919"/>
      <c r="G5" s="920"/>
      <c r="H5" s="921" t="s">
        <v>318</v>
      </c>
      <c r="I5" s="921"/>
      <c r="J5" s="922"/>
      <c r="K5" s="911"/>
      <c r="L5" s="912"/>
      <c r="M5" s="916"/>
      <c r="N5" s="911"/>
      <c r="O5" s="912"/>
      <c r="P5" s="912"/>
      <c r="AC5" s="55"/>
    </row>
    <row r="6" spans="1:29" s="56" customFormat="1" ht="12.75">
      <c r="A6" s="805"/>
      <c r="B6" s="923"/>
      <c r="C6" s="823"/>
      <c r="D6" s="924"/>
      <c r="E6" s="913"/>
      <c r="F6" s="914"/>
      <c r="G6" s="917"/>
      <c r="H6" s="857"/>
      <c r="I6" s="857"/>
      <c r="J6" s="859"/>
      <c r="K6" s="913"/>
      <c r="L6" s="914"/>
      <c r="M6" s="917"/>
      <c r="N6" s="913"/>
      <c r="O6" s="914"/>
      <c r="P6" s="914"/>
      <c r="AC6" s="55"/>
    </row>
    <row r="7" spans="1:29" s="56" customFormat="1" ht="13.5" thickBot="1">
      <c r="A7" s="806"/>
      <c r="B7" s="62" t="s">
        <v>102</v>
      </c>
      <c r="C7" s="160" t="s">
        <v>103</v>
      </c>
      <c r="D7" s="160" t="s">
        <v>104</v>
      </c>
      <c r="E7" s="397" t="s">
        <v>102</v>
      </c>
      <c r="F7" s="160" t="s">
        <v>103</v>
      </c>
      <c r="G7" s="161" t="s">
        <v>104</v>
      </c>
      <c r="H7" s="398" t="s">
        <v>102</v>
      </c>
      <c r="I7" s="160" t="s">
        <v>103</v>
      </c>
      <c r="J7" s="161" t="s">
        <v>104</v>
      </c>
      <c r="K7" s="397" t="s">
        <v>102</v>
      </c>
      <c r="L7" s="399" t="s">
        <v>103</v>
      </c>
      <c r="M7" s="160" t="s">
        <v>104</v>
      </c>
      <c r="N7" s="397" t="s">
        <v>102</v>
      </c>
      <c r="O7" s="399" t="s">
        <v>103</v>
      </c>
      <c r="P7" s="160" t="s">
        <v>104</v>
      </c>
      <c r="AC7" s="55"/>
    </row>
    <row r="8" spans="1:29" s="56" customFormat="1" ht="25.5" customHeight="1">
      <c r="A8" s="67" t="s">
        <v>37</v>
      </c>
      <c r="B8" s="380">
        <v>414</v>
      </c>
      <c r="C8" s="69">
        <v>237</v>
      </c>
      <c r="D8" s="215">
        <v>177</v>
      </c>
      <c r="E8" s="225">
        <v>86</v>
      </c>
      <c r="F8" s="224">
        <v>42</v>
      </c>
      <c r="G8" s="128">
        <v>44</v>
      </c>
      <c r="H8" s="225">
        <v>41</v>
      </c>
      <c r="I8" s="69">
        <v>20</v>
      </c>
      <c r="J8" s="128">
        <v>21</v>
      </c>
      <c r="K8" s="225">
        <v>1</v>
      </c>
      <c r="L8" s="224">
        <v>0</v>
      </c>
      <c r="M8" s="128">
        <v>1</v>
      </c>
      <c r="N8" s="225">
        <v>12</v>
      </c>
      <c r="O8" s="224">
        <v>11</v>
      </c>
      <c r="P8" s="115">
        <v>1</v>
      </c>
      <c r="AC8" s="55"/>
    </row>
    <row r="9" spans="1:29" s="56" customFormat="1" ht="25.5" customHeight="1">
      <c r="A9" s="72" t="s">
        <v>38</v>
      </c>
      <c r="B9" s="351">
        <f aca="true" t="shared" si="0" ref="B9:P9">SUM(B13+B15+B17+B18+B19+B20+B21+B22+B23+B24+B25+B26)</f>
        <v>401</v>
      </c>
      <c r="C9" s="73">
        <f t="shared" si="0"/>
        <v>227</v>
      </c>
      <c r="D9" s="352">
        <f t="shared" si="0"/>
        <v>174</v>
      </c>
      <c r="E9" s="569">
        <f t="shared" si="0"/>
        <v>72</v>
      </c>
      <c r="F9" s="391">
        <f t="shared" si="0"/>
        <v>32</v>
      </c>
      <c r="G9" s="352">
        <f t="shared" si="0"/>
        <v>40</v>
      </c>
      <c r="H9" s="569">
        <f t="shared" si="0"/>
        <v>42</v>
      </c>
      <c r="I9" s="73">
        <f t="shared" si="0"/>
        <v>21</v>
      </c>
      <c r="J9" s="352">
        <f t="shared" si="0"/>
        <v>21</v>
      </c>
      <c r="K9" s="569">
        <f t="shared" si="0"/>
        <v>1</v>
      </c>
      <c r="L9" s="391">
        <f t="shared" si="0"/>
        <v>0</v>
      </c>
      <c r="M9" s="352">
        <f t="shared" si="0"/>
        <v>1</v>
      </c>
      <c r="N9" s="569">
        <f t="shared" si="0"/>
        <v>12</v>
      </c>
      <c r="O9" s="391">
        <f t="shared" si="0"/>
        <v>11</v>
      </c>
      <c r="P9" s="349">
        <f t="shared" si="0"/>
        <v>1</v>
      </c>
      <c r="AC9" s="400"/>
    </row>
    <row r="10" spans="1:29" s="56" customFormat="1" ht="25.5" customHeight="1">
      <c r="A10" s="67" t="s">
        <v>34</v>
      </c>
      <c r="B10" s="380">
        <v>334</v>
      </c>
      <c r="C10" s="69">
        <v>195</v>
      </c>
      <c r="D10" s="128">
        <v>139</v>
      </c>
      <c r="E10" s="225">
        <v>72</v>
      </c>
      <c r="F10" s="224">
        <v>32</v>
      </c>
      <c r="G10" s="128">
        <v>40</v>
      </c>
      <c r="H10" s="225">
        <f>SUM(I10:J10)</f>
        <v>0</v>
      </c>
      <c r="I10" s="69">
        <v>0</v>
      </c>
      <c r="J10" s="128">
        <v>0</v>
      </c>
      <c r="K10" s="225">
        <f>SUM(L10:M10)</f>
        <v>0</v>
      </c>
      <c r="L10" s="224">
        <f>L13+L15+L17+L18+L19+L20+L21+L22+L23+L24+L25+L26</f>
        <v>0</v>
      </c>
      <c r="M10" s="128">
        <v>0</v>
      </c>
      <c r="N10" s="225">
        <f>SUM(O10:P10)</f>
        <v>11</v>
      </c>
      <c r="O10" s="224">
        <v>11</v>
      </c>
      <c r="P10" s="115">
        <v>0</v>
      </c>
      <c r="AC10" s="55"/>
    </row>
    <row r="11" spans="1:29" s="56" customFormat="1" ht="25.5" customHeight="1" thickBot="1">
      <c r="A11" s="67" t="s">
        <v>33</v>
      </c>
      <c r="B11" s="380">
        <f>SUM(C11:D11)</f>
        <v>67</v>
      </c>
      <c r="C11" s="69">
        <f>SUM(F11,I11,L11,O11,C36,I36,L36)</f>
        <v>32</v>
      </c>
      <c r="D11" s="128">
        <f>SUM(G11,J11,M11,P11,D36,J36,M36)</f>
        <v>35</v>
      </c>
      <c r="E11" s="97">
        <f>SUM(F11:G11)</f>
        <v>0</v>
      </c>
      <c r="F11" s="224">
        <v>0</v>
      </c>
      <c r="G11" s="128">
        <v>0</v>
      </c>
      <c r="H11" s="97">
        <f>SUM(I11:J11)</f>
        <v>42</v>
      </c>
      <c r="I11" s="69">
        <f>SUM(I14,I16)</f>
        <v>21</v>
      </c>
      <c r="J11" s="128">
        <f aca="true" t="shared" si="1" ref="J11:P11">SUM(J14,J16)</f>
        <v>21</v>
      </c>
      <c r="K11" s="97">
        <f t="shared" si="1"/>
        <v>1</v>
      </c>
      <c r="L11" s="224">
        <f t="shared" si="1"/>
        <v>0</v>
      </c>
      <c r="M11" s="128">
        <f t="shared" si="1"/>
        <v>1</v>
      </c>
      <c r="N11" s="97">
        <f t="shared" si="1"/>
        <v>1</v>
      </c>
      <c r="O11" s="224">
        <f t="shared" si="1"/>
        <v>0</v>
      </c>
      <c r="P11" s="115">
        <f t="shared" si="1"/>
        <v>1</v>
      </c>
      <c r="AC11" s="55"/>
    </row>
    <row r="12" spans="1:29" s="56" customFormat="1" ht="12.75">
      <c r="A12" s="112"/>
      <c r="B12" s="357"/>
      <c r="C12" s="212"/>
      <c r="D12" s="215"/>
      <c r="E12" s="211"/>
      <c r="F12" s="211"/>
      <c r="G12" s="215"/>
      <c r="H12" s="211"/>
      <c r="I12" s="212"/>
      <c r="J12" s="215"/>
      <c r="K12" s="211"/>
      <c r="L12" s="211"/>
      <c r="M12" s="215"/>
      <c r="N12" s="214"/>
      <c r="O12" s="211"/>
      <c r="P12" s="213"/>
      <c r="AC12" s="55"/>
    </row>
    <row r="13" spans="1:29" s="89" customFormat="1" ht="12.75">
      <c r="A13" s="803" t="s">
        <v>20</v>
      </c>
      <c r="B13" s="181">
        <f aca="true" t="shared" si="2" ref="B13:B26">SUM(C13:D13)</f>
        <v>127</v>
      </c>
      <c r="C13" s="87">
        <f aca="true" t="shared" si="3" ref="C13:C26">SUM(F13,I13,L13,O13,C38,I38,L38)</f>
        <v>65</v>
      </c>
      <c r="D13" s="183">
        <f aca="true" t="shared" si="4" ref="D13:D26">SUM(G13,J13,M13,P13,D38,J38,M38)</f>
        <v>62</v>
      </c>
      <c r="E13" s="184">
        <f aca="true" t="shared" si="5" ref="E13:E26">SUM(F13:G13)</f>
        <v>19</v>
      </c>
      <c r="F13" s="531">
        <v>9</v>
      </c>
      <c r="G13" s="475">
        <v>10</v>
      </c>
      <c r="H13" s="184">
        <f aca="true" t="shared" si="6" ref="H13:H26">SUM(I13:J13)</f>
        <v>33</v>
      </c>
      <c r="I13" s="87">
        <v>14</v>
      </c>
      <c r="J13" s="183">
        <v>19</v>
      </c>
      <c r="K13" s="184">
        <f aca="true" t="shared" si="7" ref="K13:K26">SUM(L13:M13)</f>
        <v>1</v>
      </c>
      <c r="L13" s="184">
        <v>0</v>
      </c>
      <c r="M13" s="183">
        <v>1</v>
      </c>
      <c r="N13" s="227">
        <f aca="true" t="shared" si="8" ref="N13:N26">SUM(O13:P13)</f>
        <v>0</v>
      </c>
      <c r="O13" s="184">
        <v>0</v>
      </c>
      <c r="P13" s="185">
        <v>0</v>
      </c>
      <c r="AC13" s="88"/>
    </row>
    <row r="14" spans="1:29" s="94" customFormat="1" ht="12.75">
      <c r="A14" s="804"/>
      <c r="B14" s="186">
        <f t="shared" si="2"/>
        <v>44</v>
      </c>
      <c r="C14" s="90">
        <f t="shared" si="3"/>
        <v>21</v>
      </c>
      <c r="D14" s="188">
        <f t="shared" si="4"/>
        <v>23</v>
      </c>
      <c r="E14" s="189">
        <f t="shared" si="5"/>
        <v>0</v>
      </c>
      <c r="F14" s="189">
        <v>0</v>
      </c>
      <c r="G14" s="188">
        <v>0</v>
      </c>
      <c r="H14" s="189">
        <f t="shared" si="6"/>
        <v>33</v>
      </c>
      <c r="I14" s="90">
        <v>14</v>
      </c>
      <c r="J14" s="188">
        <v>19</v>
      </c>
      <c r="K14" s="189">
        <f t="shared" si="7"/>
        <v>1</v>
      </c>
      <c r="L14" s="189">
        <v>0</v>
      </c>
      <c r="M14" s="188">
        <v>1</v>
      </c>
      <c r="N14" s="92">
        <f t="shared" si="8"/>
        <v>0</v>
      </c>
      <c r="O14" s="189">
        <v>0</v>
      </c>
      <c r="P14" s="91">
        <v>0</v>
      </c>
      <c r="AC14" s="93"/>
    </row>
    <row r="15" spans="1:29" s="89" customFormat="1" ht="12.75">
      <c r="A15" s="803" t="s">
        <v>21</v>
      </c>
      <c r="B15" s="181">
        <f t="shared" si="2"/>
        <v>49</v>
      </c>
      <c r="C15" s="87">
        <f t="shared" si="3"/>
        <v>30</v>
      </c>
      <c r="D15" s="183">
        <f t="shared" si="4"/>
        <v>19</v>
      </c>
      <c r="E15" s="184">
        <f t="shared" si="5"/>
        <v>6</v>
      </c>
      <c r="F15" s="184">
        <v>4</v>
      </c>
      <c r="G15" s="183">
        <v>2</v>
      </c>
      <c r="H15" s="184">
        <f t="shared" si="6"/>
        <v>9</v>
      </c>
      <c r="I15" s="87">
        <v>7</v>
      </c>
      <c r="J15" s="183">
        <v>2</v>
      </c>
      <c r="K15" s="184">
        <f t="shared" si="7"/>
        <v>0</v>
      </c>
      <c r="L15" s="184">
        <v>0</v>
      </c>
      <c r="M15" s="183">
        <v>0</v>
      </c>
      <c r="N15" s="227">
        <f t="shared" si="8"/>
        <v>1</v>
      </c>
      <c r="O15" s="184">
        <v>0</v>
      </c>
      <c r="P15" s="185">
        <v>1</v>
      </c>
      <c r="AC15" s="88"/>
    </row>
    <row r="16" spans="1:29" s="94" customFormat="1" ht="12.75">
      <c r="A16" s="804"/>
      <c r="B16" s="186">
        <f t="shared" si="2"/>
        <v>23</v>
      </c>
      <c r="C16" s="90">
        <f t="shared" si="3"/>
        <v>11</v>
      </c>
      <c r="D16" s="188">
        <f t="shared" si="4"/>
        <v>12</v>
      </c>
      <c r="E16" s="189">
        <f t="shared" si="5"/>
        <v>0</v>
      </c>
      <c r="F16" s="189">
        <v>0</v>
      </c>
      <c r="G16" s="188">
        <v>0</v>
      </c>
      <c r="H16" s="189">
        <f t="shared" si="6"/>
        <v>9</v>
      </c>
      <c r="I16" s="90">
        <v>7</v>
      </c>
      <c r="J16" s="188">
        <v>2</v>
      </c>
      <c r="K16" s="189">
        <f t="shared" si="7"/>
        <v>0</v>
      </c>
      <c r="L16" s="189">
        <v>0</v>
      </c>
      <c r="M16" s="188">
        <v>0</v>
      </c>
      <c r="N16" s="92">
        <f t="shared" si="8"/>
        <v>1</v>
      </c>
      <c r="O16" s="189">
        <v>0</v>
      </c>
      <c r="P16" s="91">
        <v>1</v>
      </c>
      <c r="AC16" s="93"/>
    </row>
    <row r="17" spans="1:29" s="56" customFormat="1" ht="25.5" customHeight="1">
      <c r="A17" s="95" t="s">
        <v>19</v>
      </c>
      <c r="B17" s="375">
        <f t="shared" si="2"/>
        <v>69</v>
      </c>
      <c r="C17" s="96">
        <f t="shared" si="3"/>
        <v>55</v>
      </c>
      <c r="D17" s="198">
        <f t="shared" si="4"/>
        <v>14</v>
      </c>
      <c r="E17" s="228">
        <f t="shared" si="5"/>
        <v>9</v>
      </c>
      <c r="F17" s="228">
        <v>6</v>
      </c>
      <c r="G17" s="198">
        <v>3</v>
      </c>
      <c r="H17" s="228">
        <f t="shared" si="6"/>
        <v>0</v>
      </c>
      <c r="I17" s="96">
        <v>0</v>
      </c>
      <c r="J17" s="198">
        <v>0</v>
      </c>
      <c r="K17" s="228">
        <f t="shared" si="7"/>
        <v>0</v>
      </c>
      <c r="L17" s="228">
        <v>0</v>
      </c>
      <c r="M17" s="198">
        <v>0</v>
      </c>
      <c r="N17" s="230">
        <f t="shared" si="8"/>
        <v>11</v>
      </c>
      <c r="O17" s="228">
        <v>11</v>
      </c>
      <c r="P17" s="229">
        <v>0</v>
      </c>
      <c r="AC17" s="55"/>
    </row>
    <row r="18" spans="1:29" s="202" customFormat="1" ht="25.5" customHeight="1">
      <c r="A18" s="394" t="s">
        <v>18</v>
      </c>
      <c r="B18" s="375">
        <f t="shared" si="2"/>
        <v>24</v>
      </c>
      <c r="C18" s="96">
        <f t="shared" si="3"/>
        <v>12</v>
      </c>
      <c r="D18" s="198">
        <f t="shared" si="4"/>
        <v>12</v>
      </c>
      <c r="E18" s="228">
        <f t="shared" si="5"/>
        <v>6</v>
      </c>
      <c r="F18" s="228">
        <v>2</v>
      </c>
      <c r="G18" s="198">
        <v>4</v>
      </c>
      <c r="H18" s="228">
        <f t="shared" si="6"/>
        <v>0</v>
      </c>
      <c r="I18" s="96">
        <v>0</v>
      </c>
      <c r="J18" s="198">
        <v>0</v>
      </c>
      <c r="K18" s="228">
        <f t="shared" si="7"/>
        <v>0</v>
      </c>
      <c r="L18" s="228">
        <v>0</v>
      </c>
      <c r="M18" s="198">
        <v>0</v>
      </c>
      <c r="N18" s="230">
        <f t="shared" si="8"/>
        <v>0</v>
      </c>
      <c r="O18" s="228">
        <v>0</v>
      </c>
      <c r="P18" s="229">
        <v>0</v>
      </c>
      <c r="AC18" s="201"/>
    </row>
    <row r="19" spans="1:29" s="56" customFormat="1" ht="25.5" customHeight="1">
      <c r="A19" s="95" t="s">
        <v>17</v>
      </c>
      <c r="B19" s="375">
        <f t="shared" si="2"/>
        <v>13</v>
      </c>
      <c r="C19" s="96">
        <f t="shared" si="3"/>
        <v>6</v>
      </c>
      <c r="D19" s="198">
        <f t="shared" si="4"/>
        <v>7</v>
      </c>
      <c r="E19" s="228">
        <f t="shared" si="5"/>
        <v>5</v>
      </c>
      <c r="F19" s="228">
        <v>2</v>
      </c>
      <c r="G19" s="198">
        <v>3</v>
      </c>
      <c r="H19" s="228">
        <f t="shared" si="6"/>
        <v>0</v>
      </c>
      <c r="I19" s="96">
        <v>0</v>
      </c>
      <c r="J19" s="198">
        <v>0</v>
      </c>
      <c r="K19" s="228">
        <f t="shared" si="7"/>
        <v>0</v>
      </c>
      <c r="L19" s="228">
        <v>0</v>
      </c>
      <c r="M19" s="198">
        <v>0</v>
      </c>
      <c r="N19" s="230">
        <f t="shared" si="8"/>
        <v>0</v>
      </c>
      <c r="O19" s="228">
        <v>0</v>
      </c>
      <c r="P19" s="229">
        <v>0</v>
      </c>
      <c r="AC19" s="55"/>
    </row>
    <row r="20" spans="1:29" s="56" customFormat="1" ht="25.5" customHeight="1">
      <c r="A20" s="95" t="s">
        <v>22</v>
      </c>
      <c r="B20" s="375">
        <f t="shared" si="2"/>
        <v>15</v>
      </c>
      <c r="C20" s="96">
        <f t="shared" si="3"/>
        <v>5</v>
      </c>
      <c r="D20" s="198">
        <f t="shared" si="4"/>
        <v>10</v>
      </c>
      <c r="E20" s="228">
        <f t="shared" si="5"/>
        <v>4</v>
      </c>
      <c r="F20" s="228">
        <v>1</v>
      </c>
      <c r="G20" s="198">
        <v>3</v>
      </c>
      <c r="H20" s="228">
        <f t="shared" si="6"/>
        <v>0</v>
      </c>
      <c r="I20" s="96">
        <v>0</v>
      </c>
      <c r="J20" s="198">
        <v>0</v>
      </c>
      <c r="K20" s="228">
        <f t="shared" si="7"/>
        <v>0</v>
      </c>
      <c r="L20" s="228">
        <v>0</v>
      </c>
      <c r="M20" s="198">
        <v>0</v>
      </c>
      <c r="N20" s="230">
        <f t="shared" si="8"/>
        <v>0</v>
      </c>
      <c r="O20" s="228">
        <v>0</v>
      </c>
      <c r="P20" s="229">
        <v>0</v>
      </c>
      <c r="AC20" s="55"/>
    </row>
    <row r="21" spans="1:29" s="202" customFormat="1" ht="25.5" customHeight="1">
      <c r="A21" s="394" t="s">
        <v>128</v>
      </c>
      <c r="B21" s="375">
        <f t="shared" si="2"/>
        <v>8</v>
      </c>
      <c r="C21" s="96">
        <f t="shared" si="3"/>
        <v>3</v>
      </c>
      <c r="D21" s="198">
        <f t="shared" si="4"/>
        <v>5</v>
      </c>
      <c r="E21" s="228">
        <f t="shared" si="5"/>
        <v>3</v>
      </c>
      <c r="F21" s="228">
        <v>1</v>
      </c>
      <c r="G21" s="198">
        <v>2</v>
      </c>
      <c r="H21" s="228">
        <f t="shared" si="6"/>
        <v>0</v>
      </c>
      <c r="I21" s="96">
        <v>0</v>
      </c>
      <c r="J21" s="198">
        <v>0</v>
      </c>
      <c r="K21" s="228">
        <f t="shared" si="7"/>
        <v>0</v>
      </c>
      <c r="L21" s="228">
        <v>0</v>
      </c>
      <c r="M21" s="198">
        <v>0</v>
      </c>
      <c r="N21" s="230">
        <f t="shared" si="8"/>
        <v>0</v>
      </c>
      <c r="O21" s="228">
        <v>0</v>
      </c>
      <c r="P21" s="229">
        <v>0</v>
      </c>
      <c r="AC21" s="201"/>
    </row>
    <row r="22" spans="1:29" s="56" customFormat="1" ht="25.5" customHeight="1">
      <c r="A22" s="95" t="s">
        <v>35</v>
      </c>
      <c r="B22" s="375">
        <f t="shared" si="2"/>
        <v>41</v>
      </c>
      <c r="C22" s="96">
        <f t="shared" si="3"/>
        <v>17</v>
      </c>
      <c r="D22" s="198">
        <f t="shared" si="4"/>
        <v>24</v>
      </c>
      <c r="E22" s="228">
        <f t="shared" si="5"/>
        <v>9</v>
      </c>
      <c r="F22" s="228">
        <v>2</v>
      </c>
      <c r="G22" s="198">
        <v>7</v>
      </c>
      <c r="H22" s="228">
        <f t="shared" si="6"/>
        <v>0</v>
      </c>
      <c r="I22" s="96">
        <v>0</v>
      </c>
      <c r="J22" s="198">
        <v>0</v>
      </c>
      <c r="K22" s="228">
        <f t="shared" si="7"/>
        <v>0</v>
      </c>
      <c r="L22" s="228">
        <v>0</v>
      </c>
      <c r="M22" s="198">
        <v>0</v>
      </c>
      <c r="N22" s="230">
        <f t="shared" si="8"/>
        <v>0</v>
      </c>
      <c r="O22" s="228">
        <v>0</v>
      </c>
      <c r="P22" s="229">
        <v>0</v>
      </c>
      <c r="AC22" s="55"/>
    </row>
    <row r="23" spans="1:29" s="56" customFormat="1" ht="25.5" customHeight="1">
      <c r="A23" s="95" t="s">
        <v>36</v>
      </c>
      <c r="B23" s="375">
        <f t="shared" si="2"/>
        <v>42</v>
      </c>
      <c r="C23" s="96">
        <f t="shared" si="3"/>
        <v>28</v>
      </c>
      <c r="D23" s="198">
        <f t="shared" si="4"/>
        <v>14</v>
      </c>
      <c r="E23" s="228">
        <f t="shared" si="5"/>
        <v>8</v>
      </c>
      <c r="F23" s="228">
        <v>3</v>
      </c>
      <c r="G23" s="198">
        <v>5</v>
      </c>
      <c r="H23" s="228">
        <f t="shared" si="6"/>
        <v>0</v>
      </c>
      <c r="I23" s="96">
        <v>0</v>
      </c>
      <c r="J23" s="198">
        <v>0</v>
      </c>
      <c r="K23" s="228">
        <f t="shared" si="7"/>
        <v>0</v>
      </c>
      <c r="L23" s="228">
        <v>0</v>
      </c>
      <c r="M23" s="198">
        <v>0</v>
      </c>
      <c r="N23" s="230">
        <f t="shared" si="8"/>
        <v>0</v>
      </c>
      <c r="O23" s="228">
        <v>0</v>
      </c>
      <c r="P23" s="229">
        <v>0</v>
      </c>
      <c r="AC23" s="55"/>
    </row>
    <row r="24" spans="1:29" s="56" customFormat="1" ht="25.5" customHeight="1">
      <c r="A24" s="95" t="s">
        <v>305</v>
      </c>
      <c r="B24" s="375">
        <f t="shared" si="2"/>
        <v>1</v>
      </c>
      <c r="C24" s="228">
        <f t="shared" si="3"/>
        <v>0</v>
      </c>
      <c r="D24" s="198">
        <f t="shared" si="4"/>
        <v>1</v>
      </c>
      <c r="E24" s="228">
        <f t="shared" si="5"/>
        <v>0</v>
      </c>
      <c r="F24" s="228">
        <v>0</v>
      </c>
      <c r="G24" s="198">
        <v>0</v>
      </c>
      <c r="H24" s="228">
        <f t="shared" si="6"/>
        <v>0</v>
      </c>
      <c r="I24" s="96">
        <v>0</v>
      </c>
      <c r="J24" s="198">
        <v>0</v>
      </c>
      <c r="K24" s="228">
        <f t="shared" si="7"/>
        <v>0</v>
      </c>
      <c r="L24" s="228">
        <v>0</v>
      </c>
      <c r="M24" s="198">
        <v>0</v>
      </c>
      <c r="N24" s="230">
        <f t="shared" si="8"/>
        <v>0</v>
      </c>
      <c r="O24" s="228">
        <v>0</v>
      </c>
      <c r="P24" s="229">
        <v>0</v>
      </c>
      <c r="AC24" s="55"/>
    </row>
    <row r="25" spans="1:29" s="56" customFormat="1" ht="25.5" customHeight="1">
      <c r="A25" s="95" t="s">
        <v>15</v>
      </c>
      <c r="B25" s="375">
        <f t="shared" si="2"/>
        <v>6</v>
      </c>
      <c r="C25" s="96">
        <f t="shared" si="3"/>
        <v>4</v>
      </c>
      <c r="D25" s="198">
        <f t="shared" si="4"/>
        <v>2</v>
      </c>
      <c r="E25" s="228">
        <f t="shared" si="5"/>
        <v>2</v>
      </c>
      <c r="F25" s="228">
        <v>2</v>
      </c>
      <c r="G25" s="198">
        <v>0</v>
      </c>
      <c r="H25" s="228">
        <f t="shared" si="6"/>
        <v>0</v>
      </c>
      <c r="I25" s="96">
        <v>0</v>
      </c>
      <c r="J25" s="198">
        <v>0</v>
      </c>
      <c r="K25" s="228">
        <f t="shared" si="7"/>
        <v>0</v>
      </c>
      <c r="L25" s="228">
        <v>0</v>
      </c>
      <c r="M25" s="198">
        <v>0</v>
      </c>
      <c r="N25" s="230">
        <f t="shared" si="8"/>
        <v>0</v>
      </c>
      <c r="O25" s="228">
        <v>0</v>
      </c>
      <c r="P25" s="229">
        <v>0</v>
      </c>
      <c r="AC25" s="55"/>
    </row>
    <row r="26" spans="1:29" s="56" customFormat="1" ht="25.5" customHeight="1" thickBot="1">
      <c r="A26" s="395" t="s">
        <v>16</v>
      </c>
      <c r="B26" s="377">
        <f t="shared" si="2"/>
        <v>6</v>
      </c>
      <c r="C26" s="234">
        <f t="shared" si="3"/>
        <v>2</v>
      </c>
      <c r="D26" s="237">
        <f t="shared" si="4"/>
        <v>4</v>
      </c>
      <c r="E26" s="233">
        <f t="shared" si="5"/>
        <v>1</v>
      </c>
      <c r="F26" s="233">
        <v>0</v>
      </c>
      <c r="G26" s="237">
        <v>1</v>
      </c>
      <c r="H26" s="233">
        <f t="shared" si="6"/>
        <v>0</v>
      </c>
      <c r="I26" s="234">
        <v>0</v>
      </c>
      <c r="J26" s="237">
        <v>0</v>
      </c>
      <c r="K26" s="233">
        <f t="shared" si="7"/>
        <v>0</v>
      </c>
      <c r="L26" s="233">
        <v>0</v>
      </c>
      <c r="M26" s="237">
        <v>0</v>
      </c>
      <c r="N26" s="236">
        <f t="shared" si="8"/>
        <v>0</v>
      </c>
      <c r="O26" s="233">
        <v>0</v>
      </c>
      <c r="P26" s="235">
        <v>0</v>
      </c>
      <c r="AC26" s="55"/>
    </row>
    <row r="27" spans="2:29" s="56" customFormat="1" ht="12.7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57"/>
      <c r="AC27" s="55"/>
    </row>
    <row r="28" spans="1:29" s="56" customFormat="1" ht="18.75" customHeight="1" thickBot="1">
      <c r="A28" s="261" t="s">
        <v>311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57"/>
      <c r="AC28" s="55"/>
    </row>
    <row r="29" spans="1:29" s="56" customFormat="1" ht="12.75">
      <c r="A29" s="586" t="s">
        <v>101</v>
      </c>
      <c r="B29" s="910" t="s">
        <v>134</v>
      </c>
      <c r="C29" s="910"/>
      <c r="D29" s="915"/>
      <c r="E29" s="909" t="s">
        <v>135</v>
      </c>
      <c r="F29" s="910"/>
      <c r="G29" s="915"/>
      <c r="H29" s="909" t="s">
        <v>319</v>
      </c>
      <c r="I29" s="910"/>
      <c r="J29" s="915"/>
      <c r="K29" s="909" t="s">
        <v>136</v>
      </c>
      <c r="L29" s="910"/>
      <c r="M29" s="910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57"/>
      <c r="AC29" s="55"/>
    </row>
    <row r="30" spans="1:29" s="56" customFormat="1" ht="12.75">
      <c r="A30" s="805"/>
      <c r="B30" s="912"/>
      <c r="C30" s="912"/>
      <c r="D30" s="916"/>
      <c r="E30" s="911"/>
      <c r="F30" s="912"/>
      <c r="G30" s="916"/>
      <c r="H30" s="911"/>
      <c r="I30" s="912"/>
      <c r="J30" s="916"/>
      <c r="K30" s="911"/>
      <c r="L30" s="912"/>
      <c r="M30" s="91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57"/>
      <c r="AC30" s="55"/>
    </row>
    <row r="31" spans="1:29" s="56" customFormat="1" ht="12.75">
      <c r="A31" s="805"/>
      <c r="B31" s="914"/>
      <c r="C31" s="914"/>
      <c r="D31" s="917"/>
      <c r="E31" s="913"/>
      <c r="F31" s="914"/>
      <c r="G31" s="917"/>
      <c r="H31" s="913"/>
      <c r="I31" s="914"/>
      <c r="J31" s="917"/>
      <c r="K31" s="913"/>
      <c r="L31" s="914"/>
      <c r="M31" s="914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57"/>
      <c r="AC31" s="55"/>
    </row>
    <row r="32" spans="1:29" s="56" customFormat="1" ht="13.5" thickBot="1">
      <c r="A32" s="806"/>
      <c r="B32" s="398" t="s">
        <v>102</v>
      </c>
      <c r="C32" s="399" t="s">
        <v>103</v>
      </c>
      <c r="D32" s="160" t="s">
        <v>104</v>
      </c>
      <c r="E32" s="397" t="s">
        <v>102</v>
      </c>
      <c r="F32" s="399" t="s">
        <v>103</v>
      </c>
      <c r="G32" s="160" t="s">
        <v>104</v>
      </c>
      <c r="H32" s="397" t="s">
        <v>102</v>
      </c>
      <c r="I32" s="399" t="s">
        <v>103</v>
      </c>
      <c r="J32" s="160" t="s">
        <v>104</v>
      </c>
      <c r="K32" s="397" t="s">
        <v>102</v>
      </c>
      <c r="L32" s="399" t="s">
        <v>103</v>
      </c>
      <c r="M32" s="160" t="s">
        <v>104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57"/>
      <c r="AC32" s="55"/>
    </row>
    <row r="33" spans="1:29" s="56" customFormat="1" ht="25.5" customHeight="1">
      <c r="A33" s="58" t="s">
        <v>37</v>
      </c>
      <c r="B33" s="224">
        <v>158</v>
      </c>
      <c r="C33" s="224">
        <v>80</v>
      </c>
      <c r="D33" s="128">
        <v>78</v>
      </c>
      <c r="E33" s="225">
        <v>0</v>
      </c>
      <c r="F33" s="224">
        <v>0</v>
      </c>
      <c r="G33" s="128">
        <v>0</v>
      </c>
      <c r="H33" s="225">
        <v>68</v>
      </c>
      <c r="I33" s="224">
        <v>59</v>
      </c>
      <c r="J33" s="128">
        <v>9</v>
      </c>
      <c r="K33" s="225">
        <v>48</v>
      </c>
      <c r="L33" s="224">
        <v>25</v>
      </c>
      <c r="M33" s="115">
        <v>23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57"/>
      <c r="AC33" s="55"/>
    </row>
    <row r="34" spans="1:29" s="573" customFormat="1" ht="25.5" customHeight="1">
      <c r="A34" s="401" t="s">
        <v>38</v>
      </c>
      <c r="B34" s="391">
        <f aca="true" t="shared" si="9" ref="B34:M34">SUM(B38+B40+B42+B43+B44+B45+B46+B47+B48+B49+B50+B51)</f>
        <v>156</v>
      </c>
      <c r="C34" s="391">
        <f t="shared" si="9"/>
        <v>76</v>
      </c>
      <c r="D34" s="352">
        <f t="shared" si="9"/>
        <v>80</v>
      </c>
      <c r="E34" s="569">
        <f t="shared" si="9"/>
        <v>0</v>
      </c>
      <c r="F34" s="391">
        <f t="shared" si="9"/>
        <v>0</v>
      </c>
      <c r="G34" s="352">
        <f t="shared" si="9"/>
        <v>0</v>
      </c>
      <c r="H34" s="569">
        <f t="shared" si="9"/>
        <v>67</v>
      </c>
      <c r="I34" s="391">
        <f t="shared" si="9"/>
        <v>60</v>
      </c>
      <c r="J34" s="352">
        <f t="shared" si="9"/>
        <v>7</v>
      </c>
      <c r="K34" s="569">
        <f t="shared" si="9"/>
        <v>51</v>
      </c>
      <c r="L34" s="391">
        <f t="shared" si="9"/>
        <v>27</v>
      </c>
      <c r="M34" s="349">
        <f t="shared" si="9"/>
        <v>24</v>
      </c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1"/>
      <c r="AC34" s="572"/>
    </row>
    <row r="35" spans="1:29" s="56" customFormat="1" ht="25.5" customHeight="1">
      <c r="A35" s="58" t="s">
        <v>34</v>
      </c>
      <c r="B35" s="224">
        <v>156</v>
      </c>
      <c r="C35" s="224">
        <v>76</v>
      </c>
      <c r="D35" s="128">
        <v>80</v>
      </c>
      <c r="E35" s="225">
        <v>0</v>
      </c>
      <c r="F35" s="224">
        <v>0</v>
      </c>
      <c r="G35" s="128">
        <v>0</v>
      </c>
      <c r="H35" s="225">
        <v>61</v>
      </c>
      <c r="I35" s="224">
        <v>55</v>
      </c>
      <c r="J35" s="128">
        <v>6</v>
      </c>
      <c r="K35" s="225">
        <v>34</v>
      </c>
      <c r="L35" s="224">
        <v>21</v>
      </c>
      <c r="M35" s="115">
        <v>13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57"/>
      <c r="AC35" s="55"/>
    </row>
    <row r="36" spans="1:29" s="56" customFormat="1" ht="25.5" customHeight="1" thickBot="1">
      <c r="A36" s="58" t="s">
        <v>33</v>
      </c>
      <c r="B36" s="155">
        <f>SUM(B39,B41)</f>
        <v>0</v>
      </c>
      <c r="C36" s="224">
        <f aca="true" t="shared" si="10" ref="C36:M36">SUM(C39,C41)</f>
        <v>0</v>
      </c>
      <c r="D36" s="128">
        <f t="shared" si="10"/>
        <v>0</v>
      </c>
      <c r="E36" s="97">
        <f t="shared" si="10"/>
        <v>0</v>
      </c>
      <c r="F36" s="224">
        <f t="shared" si="10"/>
        <v>0</v>
      </c>
      <c r="G36" s="128">
        <f t="shared" si="10"/>
        <v>0</v>
      </c>
      <c r="H36" s="97">
        <f t="shared" si="10"/>
        <v>6</v>
      </c>
      <c r="I36" s="224">
        <f t="shared" si="10"/>
        <v>5</v>
      </c>
      <c r="J36" s="128">
        <f t="shared" si="10"/>
        <v>1</v>
      </c>
      <c r="K36" s="97">
        <f t="shared" si="10"/>
        <v>17</v>
      </c>
      <c r="L36" s="224">
        <f t="shared" si="10"/>
        <v>6</v>
      </c>
      <c r="M36" s="115">
        <f t="shared" si="10"/>
        <v>11</v>
      </c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157"/>
      <c r="AC36" s="55"/>
    </row>
    <row r="37" spans="1:29" s="56" customFormat="1" ht="11.25" customHeight="1">
      <c r="A37" s="57"/>
      <c r="B37" s="211"/>
      <c r="C37" s="211"/>
      <c r="D37" s="215"/>
      <c r="E37" s="211"/>
      <c r="F37" s="211"/>
      <c r="G37" s="215"/>
      <c r="H37" s="211"/>
      <c r="I37" s="211"/>
      <c r="J37" s="215"/>
      <c r="K37" s="211"/>
      <c r="L37" s="211"/>
      <c r="M37" s="21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157"/>
      <c r="AC37" s="55"/>
    </row>
    <row r="38" spans="1:29" s="89" customFormat="1" ht="12.75">
      <c r="A38" s="805" t="s">
        <v>20</v>
      </c>
      <c r="B38" s="184">
        <f aca="true" t="shared" si="11" ref="B38:B51">SUM(C38:D38)</f>
        <v>43</v>
      </c>
      <c r="C38" s="184">
        <v>17</v>
      </c>
      <c r="D38" s="183">
        <v>26</v>
      </c>
      <c r="E38" s="184">
        <f aca="true" t="shared" si="12" ref="E38:E51">SUM(F38:G38)</f>
        <v>0</v>
      </c>
      <c r="F38" s="184">
        <v>0</v>
      </c>
      <c r="G38" s="183">
        <v>0</v>
      </c>
      <c r="H38" s="184">
        <f aca="true" t="shared" si="13" ref="H38:H51">SUM(I38:J38)</f>
        <v>20</v>
      </c>
      <c r="I38" s="184">
        <v>19</v>
      </c>
      <c r="J38" s="183">
        <v>1</v>
      </c>
      <c r="K38" s="184">
        <f aca="true" t="shared" si="14" ref="K38:K51">SUM(L38:M38)</f>
        <v>11</v>
      </c>
      <c r="L38" s="184">
        <v>6</v>
      </c>
      <c r="M38" s="185">
        <v>5</v>
      </c>
      <c r="AB38" s="88"/>
      <c r="AC38" s="88"/>
    </row>
    <row r="39" spans="1:29" s="56" customFormat="1" ht="12.75">
      <c r="A39" s="587"/>
      <c r="B39" s="189">
        <f t="shared" si="11"/>
        <v>0</v>
      </c>
      <c r="C39" s="189">
        <v>0</v>
      </c>
      <c r="D39" s="188">
        <v>0</v>
      </c>
      <c r="E39" s="189">
        <f t="shared" si="12"/>
        <v>0</v>
      </c>
      <c r="F39" s="90">
        <v>0</v>
      </c>
      <c r="G39" s="188">
        <v>0</v>
      </c>
      <c r="H39" s="189">
        <f t="shared" si="13"/>
        <v>6</v>
      </c>
      <c r="I39" s="189">
        <v>5</v>
      </c>
      <c r="J39" s="188">
        <v>1</v>
      </c>
      <c r="K39" s="189">
        <f t="shared" si="14"/>
        <v>4</v>
      </c>
      <c r="L39" s="189">
        <v>2</v>
      </c>
      <c r="M39" s="91">
        <v>2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157"/>
      <c r="AC39" s="55"/>
    </row>
    <row r="40" spans="1:29" s="89" customFormat="1" ht="12.75">
      <c r="A40" s="805" t="s">
        <v>21</v>
      </c>
      <c r="B40" s="184">
        <f t="shared" si="11"/>
        <v>14</v>
      </c>
      <c r="C40" s="184">
        <v>10</v>
      </c>
      <c r="D40" s="183">
        <v>4</v>
      </c>
      <c r="E40" s="184">
        <f t="shared" si="12"/>
        <v>0</v>
      </c>
      <c r="F40" s="184">
        <v>0</v>
      </c>
      <c r="G40" s="183">
        <v>0</v>
      </c>
      <c r="H40" s="184">
        <f t="shared" si="13"/>
        <v>5</v>
      </c>
      <c r="I40" s="184">
        <v>5</v>
      </c>
      <c r="J40" s="183">
        <v>0</v>
      </c>
      <c r="K40" s="184">
        <f t="shared" si="14"/>
        <v>14</v>
      </c>
      <c r="L40" s="184">
        <v>4</v>
      </c>
      <c r="M40" s="185">
        <v>10</v>
      </c>
      <c r="AB40" s="88"/>
      <c r="AC40" s="88"/>
    </row>
    <row r="41" spans="1:29" s="56" customFormat="1" ht="12.75">
      <c r="A41" s="587"/>
      <c r="B41" s="189">
        <f t="shared" si="11"/>
        <v>0</v>
      </c>
      <c r="C41" s="90">
        <v>0</v>
      </c>
      <c r="D41" s="188">
        <v>0</v>
      </c>
      <c r="E41" s="189">
        <f t="shared" si="12"/>
        <v>0</v>
      </c>
      <c r="F41" s="90">
        <v>0</v>
      </c>
      <c r="G41" s="188">
        <v>0</v>
      </c>
      <c r="H41" s="189">
        <f t="shared" si="13"/>
        <v>0</v>
      </c>
      <c r="I41" s="90">
        <v>0</v>
      </c>
      <c r="J41" s="188">
        <v>0</v>
      </c>
      <c r="K41" s="189">
        <f t="shared" si="14"/>
        <v>13</v>
      </c>
      <c r="L41" s="189">
        <v>4</v>
      </c>
      <c r="M41" s="91">
        <v>9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157"/>
      <c r="AC41" s="55"/>
    </row>
    <row r="42" spans="1:29" s="56" customFormat="1" ht="25.5" customHeight="1">
      <c r="A42" s="367" t="s">
        <v>19</v>
      </c>
      <c r="B42" s="228">
        <f t="shared" si="11"/>
        <v>24</v>
      </c>
      <c r="C42" s="228">
        <v>18</v>
      </c>
      <c r="D42" s="198">
        <v>6</v>
      </c>
      <c r="E42" s="228">
        <f t="shared" si="12"/>
        <v>0</v>
      </c>
      <c r="F42" s="228">
        <v>0</v>
      </c>
      <c r="G42" s="198">
        <v>0</v>
      </c>
      <c r="H42" s="228">
        <f t="shared" si="13"/>
        <v>6</v>
      </c>
      <c r="I42" s="228">
        <v>5</v>
      </c>
      <c r="J42" s="198">
        <v>1</v>
      </c>
      <c r="K42" s="228">
        <f t="shared" si="14"/>
        <v>19</v>
      </c>
      <c r="L42" s="228">
        <v>15</v>
      </c>
      <c r="M42" s="229">
        <v>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157"/>
      <c r="AC42" s="55"/>
    </row>
    <row r="43" spans="1:29" s="56" customFormat="1" ht="25.5" customHeight="1">
      <c r="A43" s="374" t="s">
        <v>18</v>
      </c>
      <c r="B43" s="228">
        <f t="shared" si="11"/>
        <v>13</v>
      </c>
      <c r="C43" s="228">
        <v>6</v>
      </c>
      <c r="D43" s="198">
        <v>7</v>
      </c>
      <c r="E43" s="228">
        <f t="shared" si="12"/>
        <v>0</v>
      </c>
      <c r="F43" s="228">
        <v>0</v>
      </c>
      <c r="G43" s="198">
        <v>0</v>
      </c>
      <c r="H43" s="228">
        <f t="shared" si="13"/>
        <v>4</v>
      </c>
      <c r="I43" s="228">
        <v>4</v>
      </c>
      <c r="J43" s="198">
        <v>0</v>
      </c>
      <c r="K43" s="228">
        <f t="shared" si="14"/>
        <v>1</v>
      </c>
      <c r="L43" s="228">
        <v>0</v>
      </c>
      <c r="M43" s="229">
        <v>1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157"/>
      <c r="AC43" s="55"/>
    </row>
    <row r="44" spans="1:29" s="56" customFormat="1" ht="25.5" customHeight="1">
      <c r="A44" s="367" t="s">
        <v>17</v>
      </c>
      <c r="B44" s="228">
        <f t="shared" si="11"/>
        <v>5</v>
      </c>
      <c r="C44" s="228">
        <v>1</v>
      </c>
      <c r="D44" s="198">
        <v>4</v>
      </c>
      <c r="E44" s="228">
        <f t="shared" si="12"/>
        <v>0</v>
      </c>
      <c r="F44" s="228">
        <v>0</v>
      </c>
      <c r="G44" s="198">
        <v>0</v>
      </c>
      <c r="H44" s="228">
        <f t="shared" si="13"/>
        <v>3</v>
      </c>
      <c r="I44" s="228">
        <v>3</v>
      </c>
      <c r="J44" s="198">
        <v>0</v>
      </c>
      <c r="K44" s="228">
        <f t="shared" si="14"/>
        <v>0</v>
      </c>
      <c r="L44" s="228">
        <v>0</v>
      </c>
      <c r="M44" s="229">
        <v>0</v>
      </c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57"/>
      <c r="AC44" s="55"/>
    </row>
    <row r="45" spans="1:28" ht="25.5" customHeight="1">
      <c r="A45" s="367" t="s">
        <v>22</v>
      </c>
      <c r="B45" s="228">
        <f t="shared" si="11"/>
        <v>5</v>
      </c>
      <c r="C45" s="228">
        <v>0</v>
      </c>
      <c r="D45" s="198">
        <v>5</v>
      </c>
      <c r="E45" s="228">
        <f t="shared" si="12"/>
        <v>0</v>
      </c>
      <c r="F45" s="228">
        <v>0</v>
      </c>
      <c r="G45" s="198">
        <v>0</v>
      </c>
      <c r="H45" s="228">
        <f t="shared" si="13"/>
        <v>5</v>
      </c>
      <c r="I45" s="228">
        <v>4</v>
      </c>
      <c r="J45" s="198">
        <v>1</v>
      </c>
      <c r="K45" s="228">
        <f t="shared" si="14"/>
        <v>1</v>
      </c>
      <c r="L45" s="228">
        <v>0</v>
      </c>
      <c r="M45" s="229">
        <v>1</v>
      </c>
      <c r="AB45" s="157"/>
    </row>
    <row r="46" spans="1:13" ht="25.5" customHeight="1">
      <c r="A46" s="374" t="s">
        <v>128</v>
      </c>
      <c r="B46" s="228">
        <f t="shared" si="11"/>
        <v>3</v>
      </c>
      <c r="C46" s="228">
        <v>0</v>
      </c>
      <c r="D46" s="198">
        <v>3</v>
      </c>
      <c r="E46" s="228">
        <f t="shared" si="12"/>
        <v>0</v>
      </c>
      <c r="F46" s="228">
        <v>0</v>
      </c>
      <c r="G46" s="198">
        <v>0</v>
      </c>
      <c r="H46" s="228">
        <f t="shared" si="13"/>
        <v>2</v>
      </c>
      <c r="I46" s="228">
        <v>2</v>
      </c>
      <c r="J46" s="198">
        <v>0</v>
      </c>
      <c r="K46" s="228">
        <f t="shared" si="14"/>
        <v>0</v>
      </c>
      <c r="L46" s="228">
        <v>0</v>
      </c>
      <c r="M46" s="229">
        <v>0</v>
      </c>
    </row>
    <row r="47" spans="1:13" ht="25.5" customHeight="1">
      <c r="A47" s="367" t="s">
        <v>35</v>
      </c>
      <c r="B47" s="228">
        <f t="shared" si="11"/>
        <v>21</v>
      </c>
      <c r="C47" s="228">
        <v>8</v>
      </c>
      <c r="D47" s="198">
        <v>13</v>
      </c>
      <c r="E47" s="228">
        <f t="shared" si="12"/>
        <v>0</v>
      </c>
      <c r="F47" s="228">
        <v>0</v>
      </c>
      <c r="G47" s="198">
        <v>0</v>
      </c>
      <c r="H47" s="228">
        <f t="shared" si="13"/>
        <v>9</v>
      </c>
      <c r="I47" s="228">
        <v>7</v>
      </c>
      <c r="J47" s="198">
        <v>2</v>
      </c>
      <c r="K47" s="228">
        <f t="shared" si="14"/>
        <v>2</v>
      </c>
      <c r="L47" s="228">
        <v>0</v>
      </c>
      <c r="M47" s="229">
        <v>2</v>
      </c>
    </row>
    <row r="48" spans="1:13" ht="25.5" customHeight="1">
      <c r="A48" s="367" t="s">
        <v>36</v>
      </c>
      <c r="B48" s="228">
        <f t="shared" si="11"/>
        <v>23</v>
      </c>
      <c r="C48" s="228">
        <v>15</v>
      </c>
      <c r="D48" s="198">
        <v>8</v>
      </c>
      <c r="E48" s="228">
        <f t="shared" si="12"/>
        <v>0</v>
      </c>
      <c r="F48" s="228">
        <v>0</v>
      </c>
      <c r="G48" s="198">
        <v>0</v>
      </c>
      <c r="H48" s="228">
        <f t="shared" si="13"/>
        <v>9</v>
      </c>
      <c r="I48" s="228">
        <v>8</v>
      </c>
      <c r="J48" s="198">
        <v>1</v>
      </c>
      <c r="K48" s="228">
        <f t="shared" si="14"/>
        <v>2</v>
      </c>
      <c r="L48" s="228">
        <v>2</v>
      </c>
      <c r="M48" s="229">
        <v>0</v>
      </c>
    </row>
    <row r="49" spans="1:13" ht="25.5" customHeight="1">
      <c r="A49" s="367" t="s">
        <v>305</v>
      </c>
      <c r="B49" s="228">
        <f t="shared" si="11"/>
        <v>0</v>
      </c>
      <c r="C49" s="228">
        <v>0</v>
      </c>
      <c r="D49" s="198">
        <v>0</v>
      </c>
      <c r="E49" s="228">
        <f t="shared" si="12"/>
        <v>0</v>
      </c>
      <c r="F49" s="228">
        <v>0</v>
      </c>
      <c r="G49" s="198">
        <v>0</v>
      </c>
      <c r="H49" s="228">
        <f t="shared" si="13"/>
        <v>1</v>
      </c>
      <c r="I49" s="228">
        <v>0</v>
      </c>
      <c r="J49" s="198">
        <v>1</v>
      </c>
      <c r="K49" s="228">
        <f t="shared" si="14"/>
        <v>0</v>
      </c>
      <c r="L49" s="228">
        <v>0</v>
      </c>
      <c r="M49" s="229">
        <v>0</v>
      </c>
    </row>
    <row r="50" spans="1:13" ht="25.5" customHeight="1">
      <c r="A50" s="367" t="s">
        <v>15</v>
      </c>
      <c r="B50" s="228">
        <f t="shared" si="11"/>
        <v>2</v>
      </c>
      <c r="C50" s="228">
        <v>1</v>
      </c>
      <c r="D50" s="198">
        <v>1</v>
      </c>
      <c r="E50" s="228">
        <f t="shared" si="12"/>
        <v>0</v>
      </c>
      <c r="F50" s="228">
        <v>0</v>
      </c>
      <c r="G50" s="198">
        <v>0</v>
      </c>
      <c r="H50" s="228">
        <f t="shared" si="13"/>
        <v>1</v>
      </c>
      <c r="I50" s="228">
        <v>1</v>
      </c>
      <c r="J50" s="198">
        <v>0</v>
      </c>
      <c r="K50" s="228">
        <f t="shared" si="14"/>
        <v>1</v>
      </c>
      <c r="L50" s="228">
        <v>0</v>
      </c>
      <c r="M50" s="229">
        <v>1</v>
      </c>
    </row>
    <row r="51" spans="1:13" ht="25.5" customHeight="1" thickBot="1">
      <c r="A51" s="376" t="s">
        <v>16</v>
      </c>
      <c r="B51" s="233">
        <f t="shared" si="11"/>
        <v>3</v>
      </c>
      <c r="C51" s="233">
        <v>0</v>
      </c>
      <c r="D51" s="237">
        <v>3</v>
      </c>
      <c r="E51" s="233">
        <f t="shared" si="12"/>
        <v>0</v>
      </c>
      <c r="F51" s="233">
        <v>0</v>
      </c>
      <c r="G51" s="237">
        <v>0</v>
      </c>
      <c r="H51" s="233">
        <f t="shared" si="13"/>
        <v>2</v>
      </c>
      <c r="I51" s="233">
        <v>2</v>
      </c>
      <c r="J51" s="237">
        <v>0</v>
      </c>
      <c r="K51" s="233">
        <f t="shared" si="14"/>
        <v>0</v>
      </c>
      <c r="L51" s="233">
        <v>0</v>
      </c>
      <c r="M51" s="235">
        <v>0</v>
      </c>
    </row>
  </sheetData>
  <sheetProtection/>
  <mergeCells count="16">
    <mergeCell ref="A38:A39"/>
    <mergeCell ref="A40:A41"/>
    <mergeCell ref="A13:A14"/>
    <mergeCell ref="A15:A16"/>
    <mergeCell ref="A4:A7"/>
    <mergeCell ref="B4:D6"/>
    <mergeCell ref="A29:A32"/>
    <mergeCell ref="N4:P6"/>
    <mergeCell ref="B29:D31"/>
    <mergeCell ref="H29:J31"/>
    <mergeCell ref="K29:M31"/>
    <mergeCell ref="E4:J4"/>
    <mergeCell ref="E5:G6"/>
    <mergeCell ref="H5:J6"/>
    <mergeCell ref="K4:M6"/>
    <mergeCell ref="E29:G31"/>
  </mergeCells>
  <printOptions/>
  <pageMargins left="0.4330708661417323" right="0.7086614173228347" top="0.7874015748031497" bottom="0.5118110236220472" header="0.5118110236220472" footer="0.5118110236220472"/>
  <pageSetup horizontalDpi="600" verticalDpi="600" orientation="portrait" paperSize="9" scale="76" r:id="rId1"/>
  <headerFooter scaleWithDoc="0" alignWithMargins="0">
    <oddHeader>&amp;L高等学校</oddHeader>
    <oddFooter>&amp;C&amp;"Century,標準"59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47"/>
  <sheetViews>
    <sheetView showGridLines="0" zoomScalePageLayoutView="0" workbookViewId="0" topLeftCell="A28">
      <selection activeCell="C13" sqref="C13:C14"/>
    </sheetView>
  </sheetViews>
  <sheetFormatPr defaultColWidth="8.625" defaultRowHeight="17.25" customHeight="1"/>
  <cols>
    <col min="1" max="33" width="3.125" style="53" customWidth="1"/>
    <col min="34" max="45" width="3.25390625" style="53" customWidth="1"/>
    <col min="46" max="16384" width="8.625" style="53" customWidth="1"/>
  </cols>
  <sheetData>
    <row r="1" ht="12" customHeight="1"/>
    <row r="2" ht="12" customHeight="1"/>
    <row r="3" spans="1:43" s="56" customFormat="1" ht="17.25" customHeight="1" thickBot="1">
      <c r="A3" s="158" t="s">
        <v>320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</row>
    <row r="4" spans="1:34" s="56" customFormat="1" ht="18.75" customHeight="1">
      <c r="A4" s="780" t="s">
        <v>137</v>
      </c>
      <c r="B4" s="780"/>
      <c r="C4" s="781"/>
      <c r="D4" s="402" t="s">
        <v>321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3"/>
      <c r="S4" s="1028" t="s">
        <v>138</v>
      </c>
      <c r="T4" s="1028"/>
      <c r="U4" s="1028"/>
      <c r="V4" s="1028"/>
      <c r="W4" s="1028"/>
      <c r="X4" s="1028"/>
      <c r="Y4" s="1028"/>
      <c r="Z4" s="1028"/>
      <c r="AA4" s="1028"/>
      <c r="AB4" s="1028"/>
      <c r="AC4" s="1028"/>
      <c r="AD4" s="1028"/>
      <c r="AE4" s="1028"/>
      <c r="AF4" s="1028"/>
      <c r="AG4" s="1028"/>
      <c r="AH4" s="55"/>
    </row>
    <row r="5" spans="1:34" s="56" customFormat="1" ht="17.25" customHeight="1">
      <c r="A5" s="803"/>
      <c r="B5" s="803"/>
      <c r="C5" s="955"/>
      <c r="D5" s="1007" t="s">
        <v>322</v>
      </c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8"/>
      <c r="Q5" s="1016" t="s">
        <v>139</v>
      </c>
      <c r="R5" s="1036"/>
      <c r="S5" s="1007" t="s">
        <v>323</v>
      </c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8"/>
      <c r="AF5" s="1016" t="s">
        <v>139</v>
      </c>
      <c r="AG5" s="1011"/>
      <c r="AH5" s="55"/>
    </row>
    <row r="6" spans="1:34" s="56" customFormat="1" ht="17.25" customHeight="1">
      <c r="A6" s="803"/>
      <c r="B6" s="803"/>
      <c r="C6" s="955"/>
      <c r="D6" s="1021" t="s">
        <v>140</v>
      </c>
      <c r="E6" s="1022"/>
      <c r="F6" s="1022"/>
      <c r="G6" s="1023"/>
      <c r="H6" s="1016" t="s">
        <v>141</v>
      </c>
      <c r="I6" s="1011"/>
      <c r="J6" s="1012"/>
      <c r="K6" s="1010" t="s">
        <v>324</v>
      </c>
      <c r="L6" s="1011"/>
      <c r="M6" s="1012"/>
      <c r="N6" s="1010" t="s">
        <v>325</v>
      </c>
      <c r="O6" s="1011"/>
      <c r="P6" s="1012"/>
      <c r="Q6" s="1017"/>
      <c r="R6" s="922"/>
      <c r="S6" s="1021" t="s">
        <v>140</v>
      </c>
      <c r="T6" s="1022"/>
      <c r="U6" s="1022"/>
      <c r="V6" s="1023"/>
      <c r="W6" s="1016" t="s">
        <v>141</v>
      </c>
      <c r="X6" s="1011"/>
      <c r="Y6" s="1012"/>
      <c r="Z6" s="1010" t="s">
        <v>324</v>
      </c>
      <c r="AA6" s="1011"/>
      <c r="AB6" s="1012"/>
      <c r="AC6" s="1010" t="s">
        <v>325</v>
      </c>
      <c r="AD6" s="1011"/>
      <c r="AE6" s="1012"/>
      <c r="AF6" s="1017"/>
      <c r="AG6" s="921"/>
      <c r="AH6" s="55"/>
    </row>
    <row r="7" spans="1:34" s="56" customFormat="1" ht="17.25" customHeight="1">
      <c r="A7" s="956"/>
      <c r="B7" s="956"/>
      <c r="C7" s="957"/>
      <c r="D7" s="1002"/>
      <c r="E7" s="1002"/>
      <c r="F7" s="1002"/>
      <c r="G7" s="1003"/>
      <c r="H7" s="1013"/>
      <c r="I7" s="1014"/>
      <c r="J7" s="1015"/>
      <c r="K7" s="1013"/>
      <c r="L7" s="1014"/>
      <c r="M7" s="1015"/>
      <c r="N7" s="1013"/>
      <c r="O7" s="1014"/>
      <c r="P7" s="1015"/>
      <c r="Q7" s="1013"/>
      <c r="R7" s="1037"/>
      <c r="S7" s="1002"/>
      <c r="T7" s="1002"/>
      <c r="U7" s="1002"/>
      <c r="V7" s="1003"/>
      <c r="W7" s="1013"/>
      <c r="X7" s="1014"/>
      <c r="Y7" s="1015"/>
      <c r="Z7" s="1013"/>
      <c r="AA7" s="1014"/>
      <c r="AB7" s="1015"/>
      <c r="AC7" s="1013"/>
      <c r="AD7" s="1014"/>
      <c r="AE7" s="1015"/>
      <c r="AF7" s="1013"/>
      <c r="AG7" s="1014"/>
      <c r="AH7" s="55"/>
    </row>
    <row r="8" spans="1:34" s="56" customFormat="1" ht="25.5" customHeight="1">
      <c r="A8" s="803" t="s">
        <v>326</v>
      </c>
      <c r="B8" s="803"/>
      <c r="C8" s="955"/>
      <c r="D8" s="408"/>
      <c r="E8" s="70"/>
      <c r="F8" s="925">
        <v>1</v>
      </c>
      <c r="G8" s="926"/>
      <c r="H8" s="180"/>
      <c r="I8" s="925">
        <v>0</v>
      </c>
      <c r="J8" s="926"/>
      <c r="K8" s="180"/>
      <c r="L8" s="925">
        <v>0</v>
      </c>
      <c r="M8" s="926"/>
      <c r="N8" s="180"/>
      <c r="O8" s="925">
        <v>5</v>
      </c>
      <c r="P8" s="926"/>
      <c r="Q8" s="1024">
        <v>23</v>
      </c>
      <c r="R8" s="1025"/>
      <c r="S8" s="409"/>
      <c r="T8" s="409"/>
      <c r="U8" s="409">
        <v>0</v>
      </c>
      <c r="V8" s="409"/>
      <c r="W8" s="180"/>
      <c r="X8" s="409">
        <v>0</v>
      </c>
      <c r="Y8" s="409"/>
      <c r="Z8" s="180"/>
      <c r="AA8" s="409">
        <v>0</v>
      </c>
      <c r="AB8" s="409"/>
      <c r="AC8" s="180"/>
      <c r="AD8" s="409">
        <v>0</v>
      </c>
      <c r="AE8" s="409"/>
      <c r="AF8" s="1024">
        <v>0</v>
      </c>
      <c r="AG8" s="1033"/>
      <c r="AH8" s="55"/>
    </row>
    <row r="9" spans="1:34" s="56" customFormat="1" ht="25.5" customHeight="1">
      <c r="A9" s="803" t="s">
        <v>327</v>
      </c>
      <c r="B9" s="803"/>
      <c r="C9" s="955"/>
      <c r="D9" s="408"/>
      <c r="E9" s="70"/>
      <c r="F9" s="927">
        <v>0</v>
      </c>
      <c r="G9" s="928"/>
      <c r="H9" s="180"/>
      <c r="I9" s="927">
        <v>0</v>
      </c>
      <c r="J9" s="928"/>
      <c r="K9" s="180"/>
      <c r="L9" s="927">
        <v>0</v>
      </c>
      <c r="M9" s="928"/>
      <c r="N9" s="180"/>
      <c r="O9" s="927">
        <v>0</v>
      </c>
      <c r="P9" s="928"/>
      <c r="Q9" s="1024">
        <v>0</v>
      </c>
      <c r="R9" s="1025"/>
      <c r="S9" s="409"/>
      <c r="T9" s="409"/>
      <c r="U9" s="409">
        <v>0</v>
      </c>
      <c r="V9" s="409"/>
      <c r="W9" s="180"/>
      <c r="X9" s="409">
        <v>0</v>
      </c>
      <c r="Y9" s="409"/>
      <c r="Z9" s="180"/>
      <c r="AA9" s="409">
        <v>0</v>
      </c>
      <c r="AB9" s="409"/>
      <c r="AC9" s="180"/>
      <c r="AD9" s="409">
        <v>0</v>
      </c>
      <c r="AE9" s="409"/>
      <c r="AF9" s="1034">
        <v>0</v>
      </c>
      <c r="AG9" s="953"/>
      <c r="AH9" s="55"/>
    </row>
    <row r="10" spans="1:34" s="56" customFormat="1" ht="25.5" customHeight="1" thickBot="1">
      <c r="A10" s="984" t="s">
        <v>328</v>
      </c>
      <c r="B10" s="984"/>
      <c r="C10" s="1004"/>
      <c r="D10" s="411"/>
      <c r="E10" s="152"/>
      <c r="F10" s="929">
        <f>SUM(F8:F9)</f>
        <v>1</v>
      </c>
      <c r="G10" s="930"/>
      <c r="H10" s="413"/>
      <c r="I10" s="929">
        <f>SUM(I8:I9)</f>
        <v>0</v>
      </c>
      <c r="J10" s="930"/>
      <c r="K10" s="413"/>
      <c r="L10" s="929">
        <f>SUM(L8:L9)</f>
        <v>0</v>
      </c>
      <c r="M10" s="930"/>
      <c r="N10" s="413"/>
      <c r="O10" s="929">
        <f>SUM(O8:O9)</f>
        <v>5</v>
      </c>
      <c r="P10" s="930"/>
      <c r="Q10" s="1030">
        <f>SUM(Q8:R9)</f>
        <v>23</v>
      </c>
      <c r="R10" s="1031"/>
      <c r="S10" s="412"/>
      <c r="T10" s="412"/>
      <c r="U10" s="412">
        <f>SUM(U8:U9)</f>
        <v>0</v>
      </c>
      <c r="V10" s="412"/>
      <c r="W10" s="413"/>
      <c r="X10" s="412">
        <f>SUM(X8:X9)</f>
        <v>0</v>
      </c>
      <c r="Y10" s="412"/>
      <c r="Z10" s="413"/>
      <c r="AA10" s="412">
        <f>SUM(AA8:AA9)</f>
        <v>0</v>
      </c>
      <c r="AB10" s="412"/>
      <c r="AC10" s="413"/>
      <c r="AD10" s="412">
        <f>SUM(AD8:AD9)</f>
        <v>0</v>
      </c>
      <c r="AE10" s="412"/>
      <c r="AF10" s="1030">
        <f>SUM(AF8:AG9)</f>
        <v>0</v>
      </c>
      <c r="AG10" s="1035"/>
      <c r="AH10" s="55"/>
    </row>
    <row r="11" spans="1:34" s="56" customFormat="1" ht="24" customHeight="1">
      <c r="A11" s="60"/>
      <c r="B11" s="60"/>
      <c r="C11" s="60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55"/>
    </row>
    <row r="12" spans="1:41" s="56" customFormat="1" ht="17.25" customHeight="1" thickBot="1">
      <c r="A12" s="158" t="s">
        <v>329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</row>
    <row r="13" spans="1:31" s="56" customFormat="1" ht="17.25" customHeight="1">
      <c r="A13" s="780" t="s">
        <v>137</v>
      </c>
      <c r="B13" s="780"/>
      <c r="C13" s="781"/>
      <c r="D13" s="1019" t="s">
        <v>142</v>
      </c>
      <c r="E13" s="1019"/>
      <c r="F13" s="1019"/>
      <c r="G13" s="1032" t="s">
        <v>143</v>
      </c>
      <c r="H13" s="1019"/>
      <c r="I13" s="1020"/>
      <c r="J13" s="1019" t="s">
        <v>144</v>
      </c>
      <c r="K13" s="1019"/>
      <c r="L13" s="1019"/>
      <c r="M13" s="1018" t="s">
        <v>145</v>
      </c>
      <c r="N13" s="1019"/>
      <c r="O13" s="1020"/>
      <c r="P13" s="1029" t="s">
        <v>146</v>
      </c>
      <c r="Q13" s="1019"/>
      <c r="R13" s="1019"/>
      <c r="S13" s="1032" t="s">
        <v>147</v>
      </c>
      <c r="T13" s="1019"/>
      <c r="U13" s="1020"/>
      <c r="V13" s="1019" t="s">
        <v>148</v>
      </c>
      <c r="W13" s="1019"/>
      <c r="X13" s="1019"/>
      <c r="Y13" s="1032" t="s">
        <v>149</v>
      </c>
      <c r="Z13" s="1019"/>
      <c r="AA13" s="1020"/>
      <c r="AB13" s="1019" t="s">
        <v>150</v>
      </c>
      <c r="AC13" s="1019"/>
      <c r="AD13" s="1019"/>
      <c r="AE13" s="55"/>
    </row>
    <row r="14" spans="1:31" s="56" customFormat="1" ht="14.25" customHeight="1">
      <c r="A14" s="956"/>
      <c r="B14" s="956"/>
      <c r="C14" s="957"/>
      <c r="D14" s="1014"/>
      <c r="E14" s="1014"/>
      <c r="F14" s="1014"/>
      <c r="G14" s="1013"/>
      <c r="H14" s="1014"/>
      <c r="I14" s="1015"/>
      <c r="J14" s="1014"/>
      <c r="K14" s="1014"/>
      <c r="L14" s="1014"/>
      <c r="M14" s="1013" t="s">
        <v>151</v>
      </c>
      <c r="N14" s="1014"/>
      <c r="O14" s="1015"/>
      <c r="P14" s="1014" t="s">
        <v>151</v>
      </c>
      <c r="Q14" s="1014"/>
      <c r="R14" s="1014"/>
      <c r="S14" s="1013"/>
      <c r="T14" s="1014"/>
      <c r="U14" s="1015"/>
      <c r="V14" s="1014"/>
      <c r="W14" s="1014"/>
      <c r="X14" s="1014"/>
      <c r="Y14" s="1013"/>
      <c r="Z14" s="1014"/>
      <c r="AA14" s="1015"/>
      <c r="AB14" s="1014"/>
      <c r="AC14" s="1014"/>
      <c r="AD14" s="1014"/>
      <c r="AE14" s="55"/>
    </row>
    <row r="15" spans="1:45" s="56" customFormat="1" ht="25.5" customHeight="1">
      <c r="A15" s="803" t="s">
        <v>330</v>
      </c>
      <c r="B15" s="803"/>
      <c r="C15" s="955"/>
      <c r="D15" s="414"/>
      <c r="E15" s="953">
        <v>37</v>
      </c>
      <c r="F15" s="953"/>
      <c r="G15" s="180"/>
      <c r="H15" s="953">
        <v>92</v>
      </c>
      <c r="I15" s="954"/>
      <c r="J15" s="409"/>
      <c r="K15" s="953">
        <v>34</v>
      </c>
      <c r="L15" s="953"/>
      <c r="M15" s="180"/>
      <c r="N15" s="953">
        <v>37</v>
      </c>
      <c r="O15" s="954"/>
      <c r="P15" s="70"/>
      <c r="Q15" s="953">
        <v>35</v>
      </c>
      <c r="R15" s="953"/>
      <c r="S15" s="115"/>
      <c r="T15" s="953">
        <v>61</v>
      </c>
      <c r="U15" s="954"/>
      <c r="V15" s="70"/>
      <c r="W15" s="953">
        <v>3</v>
      </c>
      <c r="X15" s="953"/>
      <c r="Y15" s="115"/>
      <c r="Z15" s="953">
        <v>25</v>
      </c>
      <c r="AA15" s="954"/>
      <c r="AB15" s="70"/>
      <c r="AC15" s="953">
        <v>39</v>
      </c>
      <c r="AD15" s="953"/>
      <c r="AE15" s="55"/>
      <c r="AK15" s="467"/>
      <c r="AL15" s="467"/>
      <c r="AM15" s="467"/>
      <c r="AN15" s="467"/>
      <c r="AO15" s="467"/>
      <c r="AP15" s="467"/>
      <c r="AQ15" s="467"/>
      <c r="AR15" s="467"/>
      <c r="AS15" s="467"/>
    </row>
    <row r="16" spans="1:45" s="56" customFormat="1" ht="25.5" customHeight="1">
      <c r="A16" s="803" t="s">
        <v>331</v>
      </c>
      <c r="B16" s="803"/>
      <c r="C16" s="955"/>
      <c r="D16" s="414"/>
      <c r="E16" s="953">
        <v>7</v>
      </c>
      <c r="F16" s="953"/>
      <c r="G16" s="180"/>
      <c r="H16" s="953">
        <v>18</v>
      </c>
      <c r="I16" s="954"/>
      <c r="J16" s="409"/>
      <c r="K16" s="953">
        <v>5</v>
      </c>
      <c r="L16" s="953"/>
      <c r="M16" s="180"/>
      <c r="N16" s="953">
        <v>7</v>
      </c>
      <c r="O16" s="954"/>
      <c r="P16" s="70"/>
      <c r="Q16" s="953">
        <v>10</v>
      </c>
      <c r="R16" s="953"/>
      <c r="S16" s="115"/>
      <c r="T16" s="953">
        <v>13</v>
      </c>
      <c r="U16" s="954"/>
      <c r="V16" s="70"/>
      <c r="W16" s="1026">
        <v>0</v>
      </c>
      <c r="X16" s="1027"/>
      <c r="Y16" s="115"/>
      <c r="Z16" s="953">
        <v>3</v>
      </c>
      <c r="AA16" s="954"/>
      <c r="AB16" s="70"/>
      <c r="AC16" s="953">
        <v>1</v>
      </c>
      <c r="AD16" s="953"/>
      <c r="AE16" s="55"/>
      <c r="AK16" s="467"/>
      <c r="AL16" s="467"/>
      <c r="AM16" s="467"/>
      <c r="AN16" s="467"/>
      <c r="AO16" s="467"/>
      <c r="AP16" s="467"/>
      <c r="AQ16" s="467"/>
      <c r="AR16" s="467"/>
      <c r="AS16" s="467"/>
    </row>
    <row r="17" spans="1:31" s="56" customFormat="1" ht="25.5" customHeight="1" thickBot="1">
      <c r="A17" s="789" t="s">
        <v>260</v>
      </c>
      <c r="B17" s="789"/>
      <c r="C17" s="790"/>
      <c r="D17" s="415"/>
      <c r="E17" s="958">
        <f>SUM(E15:F16)</f>
        <v>44</v>
      </c>
      <c r="F17" s="958"/>
      <c r="G17" s="413"/>
      <c r="H17" s="958">
        <f>SUM(H15:I16)</f>
        <v>110</v>
      </c>
      <c r="I17" s="991"/>
      <c r="J17" s="412"/>
      <c r="K17" s="958">
        <f>SUM(K15:L16)</f>
        <v>39</v>
      </c>
      <c r="L17" s="958"/>
      <c r="M17" s="413"/>
      <c r="N17" s="958">
        <f>SUM(N15:O16)</f>
        <v>44</v>
      </c>
      <c r="O17" s="959"/>
      <c r="P17" s="152"/>
      <c r="Q17" s="958">
        <f>SUM(Q15:R16)</f>
        <v>45</v>
      </c>
      <c r="R17" s="958"/>
      <c r="S17" s="150"/>
      <c r="T17" s="958">
        <f>SUM(T15:U16)</f>
        <v>74</v>
      </c>
      <c r="U17" s="959"/>
      <c r="V17" s="152"/>
      <c r="W17" s="958">
        <f>SUM(W15:X16)</f>
        <v>3</v>
      </c>
      <c r="X17" s="958"/>
      <c r="Y17" s="150"/>
      <c r="Z17" s="958">
        <f>SUM(Z15:AA16)</f>
        <v>28</v>
      </c>
      <c r="AA17" s="959"/>
      <c r="AB17" s="152"/>
      <c r="AC17" s="958">
        <f>SUM(AC15:AD16)</f>
        <v>40</v>
      </c>
      <c r="AD17" s="958"/>
      <c r="AE17" s="55"/>
    </row>
    <row r="18" spans="1:31" s="56" customFormat="1" ht="24" customHeight="1">
      <c r="A18" s="55"/>
      <c r="B18" s="55"/>
      <c r="C18" s="55"/>
      <c r="D18" s="414"/>
      <c r="E18" s="416"/>
      <c r="F18" s="416"/>
      <c r="G18" s="408"/>
      <c r="H18" s="416"/>
      <c r="I18" s="417"/>
      <c r="J18" s="408"/>
      <c r="K18" s="416"/>
      <c r="L18" s="416"/>
      <c r="M18" s="408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55"/>
    </row>
    <row r="19" spans="1:43" s="56" customFormat="1" ht="17.25" customHeight="1" thickBot="1">
      <c r="A19" s="158" t="s">
        <v>152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158" t="s">
        <v>332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</row>
    <row r="20" spans="1:35" s="56" customFormat="1" ht="19.5" customHeight="1">
      <c r="A20" s="780" t="s">
        <v>333</v>
      </c>
      <c r="B20" s="780"/>
      <c r="C20" s="935" t="s">
        <v>153</v>
      </c>
      <c r="D20" s="936"/>
      <c r="E20" s="936"/>
      <c r="F20" s="937"/>
      <c r="G20" s="944" t="s">
        <v>154</v>
      </c>
      <c r="H20" s="945"/>
      <c r="I20" s="945"/>
      <c r="J20" s="946"/>
      <c r="K20" s="944" t="s">
        <v>334</v>
      </c>
      <c r="L20" s="945"/>
      <c r="M20" s="945"/>
      <c r="N20" s="946"/>
      <c r="O20" s="944" t="s">
        <v>335</v>
      </c>
      <c r="P20" s="945"/>
      <c r="Q20" s="945"/>
      <c r="R20" s="945"/>
      <c r="S20" s="55"/>
      <c r="U20" s="780" t="s">
        <v>336</v>
      </c>
      <c r="V20" s="781"/>
      <c r="W20" s="935" t="s">
        <v>153</v>
      </c>
      <c r="X20" s="936"/>
      <c r="Y20" s="936"/>
      <c r="Z20" s="937"/>
      <c r="AA20" s="944" t="s">
        <v>154</v>
      </c>
      <c r="AB20" s="945"/>
      <c r="AC20" s="945"/>
      <c r="AD20" s="946"/>
      <c r="AE20" s="944" t="s">
        <v>335</v>
      </c>
      <c r="AF20" s="945"/>
      <c r="AG20" s="945"/>
      <c r="AH20" s="945"/>
      <c r="AI20" s="55"/>
    </row>
    <row r="21" spans="1:35" s="56" customFormat="1" ht="19.5" customHeight="1">
      <c r="A21" s="803"/>
      <c r="B21" s="803"/>
      <c r="C21" s="938"/>
      <c r="D21" s="939"/>
      <c r="E21" s="939"/>
      <c r="F21" s="940"/>
      <c r="G21" s="947"/>
      <c r="H21" s="948"/>
      <c r="I21" s="948"/>
      <c r="J21" s="949"/>
      <c r="K21" s="947"/>
      <c r="L21" s="948"/>
      <c r="M21" s="948"/>
      <c r="N21" s="949"/>
      <c r="O21" s="947"/>
      <c r="P21" s="948"/>
      <c r="Q21" s="948"/>
      <c r="R21" s="948"/>
      <c r="S21" s="55"/>
      <c r="U21" s="803"/>
      <c r="V21" s="955"/>
      <c r="W21" s="938"/>
      <c r="X21" s="939"/>
      <c r="Y21" s="939"/>
      <c r="Z21" s="940"/>
      <c r="AA21" s="947"/>
      <c r="AB21" s="948"/>
      <c r="AC21" s="948"/>
      <c r="AD21" s="949"/>
      <c r="AE21" s="947"/>
      <c r="AF21" s="948"/>
      <c r="AG21" s="948"/>
      <c r="AH21" s="948"/>
      <c r="AI21" s="55"/>
    </row>
    <row r="22" spans="1:35" s="56" customFormat="1" ht="19.5" customHeight="1">
      <c r="A22" s="803"/>
      <c r="B22" s="803"/>
      <c r="C22" s="941"/>
      <c r="D22" s="942"/>
      <c r="E22" s="942"/>
      <c r="F22" s="943"/>
      <c r="G22" s="950"/>
      <c r="H22" s="951"/>
      <c r="I22" s="951"/>
      <c r="J22" s="952"/>
      <c r="K22" s="950"/>
      <c r="L22" s="951"/>
      <c r="M22" s="951"/>
      <c r="N22" s="952"/>
      <c r="O22" s="950"/>
      <c r="P22" s="951"/>
      <c r="Q22" s="951"/>
      <c r="R22" s="951"/>
      <c r="S22" s="55"/>
      <c r="U22" s="803"/>
      <c r="V22" s="955"/>
      <c r="W22" s="941"/>
      <c r="X22" s="942"/>
      <c r="Y22" s="942"/>
      <c r="Z22" s="943"/>
      <c r="AA22" s="950"/>
      <c r="AB22" s="951"/>
      <c r="AC22" s="951"/>
      <c r="AD22" s="952"/>
      <c r="AE22" s="950"/>
      <c r="AF22" s="951"/>
      <c r="AG22" s="951"/>
      <c r="AH22" s="951"/>
      <c r="AI22" s="55"/>
    </row>
    <row r="23" spans="1:35" s="56" customFormat="1" ht="17.25" customHeight="1">
      <c r="A23" s="956"/>
      <c r="B23" s="956"/>
      <c r="C23" s="933" t="s">
        <v>13</v>
      </c>
      <c r="D23" s="931"/>
      <c r="E23" s="931" t="s">
        <v>14</v>
      </c>
      <c r="F23" s="932"/>
      <c r="G23" s="933" t="s">
        <v>13</v>
      </c>
      <c r="H23" s="931"/>
      <c r="I23" s="931" t="s">
        <v>14</v>
      </c>
      <c r="J23" s="932"/>
      <c r="K23" s="933" t="s">
        <v>13</v>
      </c>
      <c r="L23" s="931"/>
      <c r="M23" s="931" t="s">
        <v>14</v>
      </c>
      <c r="N23" s="932"/>
      <c r="O23" s="933" t="s">
        <v>13</v>
      </c>
      <c r="P23" s="931"/>
      <c r="Q23" s="931" t="s">
        <v>14</v>
      </c>
      <c r="R23" s="934"/>
      <c r="S23" s="55"/>
      <c r="U23" s="956"/>
      <c r="V23" s="957"/>
      <c r="W23" s="933" t="s">
        <v>13</v>
      </c>
      <c r="X23" s="931"/>
      <c r="Y23" s="931" t="s">
        <v>14</v>
      </c>
      <c r="Z23" s="932"/>
      <c r="AA23" s="933" t="s">
        <v>13</v>
      </c>
      <c r="AB23" s="931"/>
      <c r="AC23" s="931" t="s">
        <v>14</v>
      </c>
      <c r="AD23" s="932"/>
      <c r="AE23" s="933" t="s">
        <v>13</v>
      </c>
      <c r="AF23" s="931"/>
      <c r="AG23" s="931" t="s">
        <v>14</v>
      </c>
      <c r="AH23" s="934"/>
      <c r="AI23" s="55"/>
    </row>
    <row r="24" spans="1:35" s="56" customFormat="1" ht="25.5" customHeight="1">
      <c r="A24" s="803" t="s">
        <v>337</v>
      </c>
      <c r="B24" s="803"/>
      <c r="C24" s="418"/>
      <c r="D24" s="409">
        <v>9</v>
      </c>
      <c r="E24" s="180"/>
      <c r="F24" s="409">
        <v>0</v>
      </c>
      <c r="G24" s="418" t="s">
        <v>155</v>
      </c>
      <c r="H24" s="409">
        <v>0</v>
      </c>
      <c r="I24" s="180" t="s">
        <v>155</v>
      </c>
      <c r="J24" s="410">
        <v>0</v>
      </c>
      <c r="K24" s="409" t="s">
        <v>155</v>
      </c>
      <c r="L24" s="419">
        <v>0</v>
      </c>
      <c r="M24" s="180" t="s">
        <v>155</v>
      </c>
      <c r="N24" s="409">
        <v>0</v>
      </c>
      <c r="O24" s="418"/>
      <c r="P24" s="409">
        <v>1</v>
      </c>
      <c r="Q24" s="180" t="s">
        <v>155</v>
      </c>
      <c r="R24" s="409">
        <v>0</v>
      </c>
      <c r="S24" s="55"/>
      <c r="U24" s="803" t="s">
        <v>337</v>
      </c>
      <c r="V24" s="955"/>
      <c r="W24" s="953">
        <v>21</v>
      </c>
      <c r="X24" s="954"/>
      <c r="Y24" s="180"/>
      <c r="Z24" s="409">
        <v>2</v>
      </c>
      <c r="AA24" s="418"/>
      <c r="AB24" s="409">
        <v>0</v>
      </c>
      <c r="AC24" s="180"/>
      <c r="AD24" s="410">
        <v>0</v>
      </c>
      <c r="AE24" s="409"/>
      <c r="AF24" s="409">
        <v>3</v>
      </c>
      <c r="AG24" s="180" t="s">
        <v>155</v>
      </c>
      <c r="AH24" s="409">
        <v>0</v>
      </c>
      <c r="AI24" s="55"/>
    </row>
    <row r="25" spans="1:35" s="56" customFormat="1" ht="25.5" customHeight="1">
      <c r="A25" s="803" t="s">
        <v>338</v>
      </c>
      <c r="B25" s="803"/>
      <c r="C25" s="418"/>
      <c r="D25" s="409">
        <v>0</v>
      </c>
      <c r="E25" s="180" t="s">
        <v>155</v>
      </c>
      <c r="F25" s="409">
        <v>0</v>
      </c>
      <c r="G25" s="418"/>
      <c r="H25" s="409">
        <v>0</v>
      </c>
      <c r="I25" s="180" t="s">
        <v>155</v>
      </c>
      <c r="J25" s="410">
        <v>0</v>
      </c>
      <c r="K25" s="409" t="s">
        <v>155</v>
      </c>
      <c r="L25" s="409">
        <v>0</v>
      </c>
      <c r="M25" s="180" t="s">
        <v>155</v>
      </c>
      <c r="N25" s="409">
        <v>0</v>
      </c>
      <c r="O25" s="418" t="s">
        <v>155</v>
      </c>
      <c r="P25" s="409">
        <v>0</v>
      </c>
      <c r="Q25" s="180" t="s">
        <v>155</v>
      </c>
      <c r="R25" s="409">
        <v>0</v>
      </c>
      <c r="S25" s="55"/>
      <c r="U25" s="803" t="s">
        <v>338</v>
      </c>
      <c r="V25" s="955"/>
      <c r="W25" s="409"/>
      <c r="X25" s="409">
        <v>0</v>
      </c>
      <c r="Y25" s="180"/>
      <c r="Z25" s="409">
        <v>0</v>
      </c>
      <c r="AA25" s="418"/>
      <c r="AB25" s="409">
        <v>0</v>
      </c>
      <c r="AC25" s="180"/>
      <c r="AD25" s="410">
        <v>0</v>
      </c>
      <c r="AE25" s="409"/>
      <c r="AF25" s="409">
        <v>0</v>
      </c>
      <c r="AG25" s="180" t="s">
        <v>155</v>
      </c>
      <c r="AH25" s="409">
        <v>0</v>
      </c>
      <c r="AI25" s="55"/>
    </row>
    <row r="26" spans="1:35" s="56" customFormat="1" ht="25.5" customHeight="1" thickBot="1">
      <c r="A26" s="984" t="s">
        <v>273</v>
      </c>
      <c r="B26" s="984"/>
      <c r="C26" s="420"/>
      <c r="D26" s="421">
        <f>SUM(D24:D25)</f>
        <v>9</v>
      </c>
      <c r="E26" s="413"/>
      <c r="F26" s="412">
        <f>SUM(F24:F25)</f>
        <v>0</v>
      </c>
      <c r="G26" s="420"/>
      <c r="H26" s="421">
        <f>SUM(H24:H25)</f>
        <v>0</v>
      </c>
      <c r="I26" s="413"/>
      <c r="J26" s="412">
        <f>SUM(J24:J25)</f>
        <v>0</v>
      </c>
      <c r="K26" s="420"/>
      <c r="L26" s="421">
        <f>SUM(L24:L25)</f>
        <v>0</v>
      </c>
      <c r="M26" s="413"/>
      <c r="N26" s="412">
        <f>SUM(N24:N25)</f>
        <v>0</v>
      </c>
      <c r="O26" s="420"/>
      <c r="P26" s="421">
        <f>SUM(P24:P25)</f>
        <v>1</v>
      </c>
      <c r="Q26" s="413"/>
      <c r="R26" s="412">
        <f>SUM(R24:R25)</f>
        <v>0</v>
      </c>
      <c r="S26" s="55"/>
      <c r="U26" s="984" t="s">
        <v>273</v>
      </c>
      <c r="V26" s="1004"/>
      <c r="W26" s="958">
        <f>SUM(W24:X25)</f>
        <v>21</v>
      </c>
      <c r="X26" s="958"/>
      <c r="Y26" s="1006">
        <f>SUM(Y24:Z25)</f>
        <v>2</v>
      </c>
      <c r="Z26" s="958"/>
      <c r="AA26" s="1005">
        <f>SUM(AA24:AB25)</f>
        <v>0</v>
      </c>
      <c r="AB26" s="958"/>
      <c r="AC26" s="1006">
        <f>SUM(AC24:AD25)</f>
        <v>0</v>
      </c>
      <c r="AD26" s="1009"/>
      <c r="AE26" s="958">
        <f>SUM(AE24:AF25)</f>
        <v>3</v>
      </c>
      <c r="AF26" s="958"/>
      <c r="AG26" s="1006">
        <f>SUM(AG24:AH25)</f>
        <v>0</v>
      </c>
      <c r="AH26" s="958"/>
      <c r="AI26" s="55"/>
    </row>
    <row r="27" spans="1:35" s="56" customFormat="1" ht="24" customHeight="1">
      <c r="A27" s="55"/>
      <c r="B27" s="55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55"/>
      <c r="U27" s="55"/>
      <c r="V27" s="55"/>
      <c r="W27" s="416"/>
      <c r="X27" s="416"/>
      <c r="Y27" s="416"/>
      <c r="Z27" s="416"/>
      <c r="AA27" s="408"/>
      <c r="AB27" s="408"/>
      <c r="AC27" s="408"/>
      <c r="AD27" s="408"/>
      <c r="AE27" s="408"/>
      <c r="AF27" s="408"/>
      <c r="AG27" s="408"/>
      <c r="AH27" s="408"/>
      <c r="AI27" s="55"/>
    </row>
    <row r="28" spans="1:42" s="56" customFormat="1" ht="17.25" customHeight="1">
      <c r="A28" s="422" t="s">
        <v>156</v>
      </c>
      <c r="AH28" s="55"/>
      <c r="AI28" s="55"/>
      <c r="AJ28" s="55"/>
      <c r="AK28" s="55"/>
      <c r="AL28" s="55"/>
      <c r="AM28" s="55"/>
      <c r="AN28" s="55"/>
      <c r="AO28" s="55"/>
      <c r="AP28" s="55"/>
    </row>
    <row r="29" spans="1:42" s="56" customFormat="1" ht="17.25" customHeight="1" thickBot="1">
      <c r="A29" s="110" t="s">
        <v>339</v>
      </c>
      <c r="B29" s="55"/>
      <c r="C29" s="55"/>
      <c r="D29" s="55"/>
      <c r="E29" s="55"/>
      <c r="F29" s="55"/>
      <c r="G29" s="55"/>
      <c r="H29" s="55"/>
      <c r="I29" s="55"/>
      <c r="M29" s="158" t="s">
        <v>340</v>
      </c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</row>
    <row r="30" spans="1:34" s="56" customFormat="1" ht="19.5" customHeight="1">
      <c r="A30" s="586" t="s">
        <v>341</v>
      </c>
      <c r="B30" s="976"/>
      <c r="C30" s="977"/>
      <c r="D30" s="985" t="s">
        <v>157</v>
      </c>
      <c r="E30" s="986"/>
      <c r="F30" s="986"/>
      <c r="G30" s="986"/>
      <c r="H30" s="987"/>
      <c r="I30" s="55"/>
      <c r="M30" s="780" t="s">
        <v>342</v>
      </c>
      <c r="N30" s="780"/>
      <c r="O30" s="780"/>
      <c r="P30" s="781"/>
      <c r="Q30" s="796" t="s">
        <v>158</v>
      </c>
      <c r="R30" s="796"/>
      <c r="S30" s="796"/>
      <c r="T30" s="796"/>
      <c r="U30" s="796"/>
      <c r="V30" s="998" t="s">
        <v>159</v>
      </c>
      <c r="W30" s="999"/>
      <c r="X30" s="999"/>
      <c r="Y30" s="999"/>
      <c r="Z30" s="999"/>
      <c r="AA30" s="1000"/>
      <c r="AB30" s="945" t="s">
        <v>160</v>
      </c>
      <c r="AC30" s="999"/>
      <c r="AD30" s="999"/>
      <c r="AE30" s="999"/>
      <c r="AF30" s="999"/>
      <c r="AG30" s="999"/>
      <c r="AH30" s="55"/>
    </row>
    <row r="31" spans="1:34" s="56" customFormat="1" ht="19.5" customHeight="1">
      <c r="A31" s="978"/>
      <c r="B31" s="979"/>
      <c r="C31" s="980"/>
      <c r="D31" s="988"/>
      <c r="E31" s="989"/>
      <c r="F31" s="989"/>
      <c r="G31" s="989"/>
      <c r="H31" s="990"/>
      <c r="I31" s="55"/>
      <c r="M31" s="956"/>
      <c r="N31" s="956"/>
      <c r="O31" s="956"/>
      <c r="P31" s="957"/>
      <c r="Q31" s="994"/>
      <c r="R31" s="994"/>
      <c r="S31" s="994"/>
      <c r="T31" s="994"/>
      <c r="U31" s="994"/>
      <c r="V31" s="1001"/>
      <c r="W31" s="1002"/>
      <c r="X31" s="1002"/>
      <c r="Y31" s="1002"/>
      <c r="Z31" s="1002"/>
      <c r="AA31" s="1003"/>
      <c r="AB31" s="1002"/>
      <c r="AC31" s="1002"/>
      <c r="AD31" s="1002"/>
      <c r="AE31" s="1002"/>
      <c r="AF31" s="1002"/>
      <c r="AG31" s="1002"/>
      <c r="AH31" s="55"/>
    </row>
    <row r="32" spans="1:34" s="56" customFormat="1" ht="25.5" customHeight="1" thickBot="1">
      <c r="A32" s="981" t="s">
        <v>343</v>
      </c>
      <c r="B32" s="982"/>
      <c r="C32" s="983"/>
      <c r="D32" s="964">
        <v>10</v>
      </c>
      <c r="E32" s="965"/>
      <c r="F32" s="965"/>
      <c r="G32" s="965"/>
      <c r="H32" s="556"/>
      <c r="I32" s="55"/>
      <c r="M32" s="782" t="s">
        <v>344</v>
      </c>
      <c r="N32" s="782"/>
      <c r="O32" s="782"/>
      <c r="P32" s="783"/>
      <c r="Q32" s="1005">
        <v>0</v>
      </c>
      <c r="R32" s="958"/>
      <c r="S32" s="958"/>
      <c r="T32" s="958"/>
      <c r="U32" s="421"/>
      <c r="V32" s="1006">
        <v>3</v>
      </c>
      <c r="W32" s="958"/>
      <c r="X32" s="958"/>
      <c r="Y32" s="958"/>
      <c r="Z32" s="958"/>
      <c r="AA32" s="421"/>
      <c r="AB32" s="1006">
        <v>5</v>
      </c>
      <c r="AC32" s="958"/>
      <c r="AD32" s="958"/>
      <c r="AE32" s="958"/>
      <c r="AF32" s="958"/>
      <c r="AG32" s="412"/>
      <c r="AH32" s="55"/>
    </row>
    <row r="33" spans="1:34" s="56" customFormat="1" ht="25.5" customHeight="1">
      <c r="A33" s="804" t="s">
        <v>345</v>
      </c>
      <c r="B33" s="804"/>
      <c r="C33" s="972"/>
      <c r="D33" s="966">
        <f>SUM(G33:R33)</f>
        <v>0</v>
      </c>
      <c r="E33" s="967"/>
      <c r="F33" s="967"/>
      <c r="G33" s="967"/>
      <c r="H33" s="567"/>
      <c r="I33" s="55"/>
      <c r="M33" s="60"/>
      <c r="N33" s="60"/>
      <c r="O33" s="60"/>
      <c r="P33" s="60"/>
      <c r="Q33" s="55"/>
      <c r="R33" s="408"/>
      <c r="S33" s="408"/>
      <c r="T33" s="423"/>
      <c r="U33" s="423"/>
      <c r="V33" s="408"/>
      <c r="W33" s="408"/>
      <c r="X33" s="408"/>
      <c r="Y33" s="408"/>
      <c r="Z33" s="423"/>
      <c r="AA33" s="423"/>
      <c r="AB33" s="408"/>
      <c r="AC33" s="408"/>
      <c r="AD33" s="408"/>
      <c r="AE33" s="408"/>
      <c r="AF33" s="423"/>
      <c r="AG33" s="423"/>
      <c r="AH33" s="55"/>
    </row>
    <row r="34" spans="1:34" s="56" customFormat="1" ht="25.5" customHeight="1" thickBot="1">
      <c r="A34" s="970" t="s">
        <v>278</v>
      </c>
      <c r="B34" s="970"/>
      <c r="C34" s="971"/>
      <c r="D34" s="968">
        <f>SUM(D32:H33)</f>
        <v>10</v>
      </c>
      <c r="E34" s="969"/>
      <c r="F34" s="969"/>
      <c r="G34" s="969"/>
      <c r="H34" s="568"/>
      <c r="I34" s="55"/>
      <c r="M34" s="60"/>
      <c r="N34" s="60"/>
      <c r="O34" s="60"/>
      <c r="P34" s="60"/>
      <c r="Q34" s="55"/>
      <c r="R34" s="408"/>
      <c r="S34" s="408"/>
      <c r="T34" s="423"/>
      <c r="U34" s="423"/>
      <c r="V34" s="408"/>
      <c r="W34" s="408"/>
      <c r="X34" s="408"/>
      <c r="Y34" s="408"/>
      <c r="Z34" s="423"/>
      <c r="AA34" s="423"/>
      <c r="AB34" s="408"/>
      <c r="AC34" s="408"/>
      <c r="AD34" s="408"/>
      <c r="AE34" s="408"/>
      <c r="AF34" s="423"/>
      <c r="AG34" s="423"/>
      <c r="AH34" s="55"/>
    </row>
    <row r="35" spans="1:34" s="56" customFormat="1" ht="24" customHeight="1">
      <c r="A35" s="60"/>
      <c r="B35" s="60"/>
      <c r="C35" s="60"/>
      <c r="D35" s="55"/>
      <c r="E35" s="55"/>
      <c r="F35" s="408"/>
      <c r="G35" s="408"/>
      <c r="H35" s="408"/>
      <c r="I35" s="55"/>
      <c r="M35" s="60"/>
      <c r="N35" s="60"/>
      <c r="O35" s="60"/>
      <c r="P35" s="60"/>
      <c r="Q35" s="55"/>
      <c r="R35" s="408"/>
      <c r="S35" s="408"/>
      <c r="T35" s="423"/>
      <c r="U35" s="423"/>
      <c r="V35" s="408"/>
      <c r="W35" s="408"/>
      <c r="X35" s="408"/>
      <c r="Y35" s="408"/>
      <c r="Z35" s="423"/>
      <c r="AA35" s="423"/>
      <c r="AB35" s="408"/>
      <c r="AC35" s="408"/>
      <c r="AD35" s="408"/>
      <c r="AE35" s="408"/>
      <c r="AF35" s="423"/>
      <c r="AG35" s="423"/>
      <c r="AH35" s="55"/>
    </row>
    <row r="36" spans="1:42" s="56" customFormat="1" ht="17.25" customHeight="1" thickBot="1">
      <c r="A36" s="110" t="s">
        <v>346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Q36" s="158" t="s">
        <v>161</v>
      </c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1:35" s="56" customFormat="1" ht="6.75" customHeight="1">
      <c r="A37" s="780" t="s">
        <v>347</v>
      </c>
      <c r="B37" s="780"/>
      <c r="C37" s="780"/>
      <c r="D37" s="781"/>
      <c r="E37" s="240"/>
      <c r="F37" s="240"/>
      <c r="G37" s="240"/>
      <c r="H37" s="424"/>
      <c r="I37" s="424"/>
      <c r="J37" s="424"/>
      <c r="K37" s="424"/>
      <c r="L37" s="424"/>
      <c r="M37" s="424"/>
      <c r="N37" s="55"/>
      <c r="Q37" s="780" t="s">
        <v>348</v>
      </c>
      <c r="R37" s="780"/>
      <c r="S37" s="781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55"/>
    </row>
    <row r="38" spans="1:35" s="56" customFormat="1" ht="17.25" customHeight="1">
      <c r="A38" s="803"/>
      <c r="B38" s="803"/>
      <c r="C38" s="803"/>
      <c r="D38" s="955"/>
      <c r="E38" s="834" t="s">
        <v>278</v>
      </c>
      <c r="F38" s="834"/>
      <c r="G38" s="834"/>
      <c r="H38" s="960" t="s">
        <v>349</v>
      </c>
      <c r="I38" s="961"/>
      <c r="J38" s="962"/>
      <c r="K38" s="963" t="s">
        <v>350</v>
      </c>
      <c r="L38" s="834"/>
      <c r="M38" s="834"/>
      <c r="N38" s="55"/>
      <c r="Q38" s="803"/>
      <c r="R38" s="803"/>
      <c r="S38" s="955"/>
      <c r="T38" s="834" t="s">
        <v>278</v>
      </c>
      <c r="U38" s="834"/>
      <c r="V38" s="834"/>
      <c r="W38" s="960" t="s">
        <v>351</v>
      </c>
      <c r="X38" s="961"/>
      <c r="Y38" s="962"/>
      <c r="Z38" s="960" t="s">
        <v>352</v>
      </c>
      <c r="AA38" s="961"/>
      <c r="AB38" s="962"/>
      <c r="AC38" s="960" t="s">
        <v>353</v>
      </c>
      <c r="AD38" s="961"/>
      <c r="AE38" s="962"/>
      <c r="AF38" s="960" t="s">
        <v>354</v>
      </c>
      <c r="AG38" s="961"/>
      <c r="AH38" s="961"/>
      <c r="AI38" s="55"/>
    </row>
    <row r="39" spans="1:35" s="56" customFormat="1" ht="2.25" customHeight="1">
      <c r="A39" s="956"/>
      <c r="B39" s="956"/>
      <c r="C39" s="956"/>
      <c r="D39" s="957"/>
      <c r="E39" s="254"/>
      <c r="F39" s="254"/>
      <c r="G39" s="254"/>
      <c r="H39" s="425"/>
      <c r="I39" s="254"/>
      <c r="J39" s="426"/>
      <c r="K39" s="425"/>
      <c r="L39" s="254"/>
      <c r="M39" s="254"/>
      <c r="N39" s="55"/>
      <c r="Q39" s="956"/>
      <c r="R39" s="956"/>
      <c r="S39" s="957"/>
      <c r="T39" s="254"/>
      <c r="U39" s="254"/>
      <c r="V39" s="254"/>
      <c r="W39" s="425"/>
      <c r="X39" s="254"/>
      <c r="Y39" s="254"/>
      <c r="Z39" s="425"/>
      <c r="AA39" s="254"/>
      <c r="AB39" s="254"/>
      <c r="AC39" s="425"/>
      <c r="AD39" s="254"/>
      <c r="AE39" s="254"/>
      <c r="AF39" s="425"/>
      <c r="AG39" s="254"/>
      <c r="AH39" s="254"/>
      <c r="AI39" s="55"/>
    </row>
    <row r="40" spans="1:35" s="56" customFormat="1" ht="25.5" customHeight="1">
      <c r="A40" s="975" t="s">
        <v>162</v>
      </c>
      <c r="B40" s="803"/>
      <c r="C40" s="803"/>
      <c r="D40" s="955"/>
      <c r="E40" s="409"/>
      <c r="F40" s="973">
        <f>SUM(H40:M41)</f>
        <v>98</v>
      </c>
      <c r="G40" s="973"/>
      <c r="H40" s="180"/>
      <c r="I40" s="973">
        <v>89</v>
      </c>
      <c r="J40" s="992"/>
      <c r="K40" s="180"/>
      <c r="L40" s="973">
        <v>9</v>
      </c>
      <c r="M40" s="973"/>
      <c r="N40" s="55"/>
      <c r="Q40" s="803" t="s">
        <v>355</v>
      </c>
      <c r="R40" s="803"/>
      <c r="S40" s="955"/>
      <c r="T40" s="408"/>
      <c r="U40" s="973">
        <f>SUM(W40:AH40)</f>
        <v>2</v>
      </c>
      <c r="V40" s="973"/>
      <c r="W40" s="180"/>
      <c r="X40" s="973">
        <v>2</v>
      </c>
      <c r="Y40" s="992"/>
      <c r="Z40" s="180"/>
      <c r="AA40" s="973">
        <v>0</v>
      </c>
      <c r="AB40" s="992"/>
      <c r="AC40" s="180"/>
      <c r="AD40" s="973">
        <v>0</v>
      </c>
      <c r="AE40" s="992"/>
      <c r="AF40" s="180"/>
      <c r="AG40" s="973">
        <v>0</v>
      </c>
      <c r="AH40" s="973"/>
      <c r="AI40" s="55"/>
    </row>
    <row r="41" spans="1:35" s="56" customFormat="1" ht="25.5" customHeight="1" thickBot="1">
      <c r="A41" s="782"/>
      <c r="B41" s="782"/>
      <c r="C41" s="782"/>
      <c r="D41" s="783"/>
      <c r="E41" s="427"/>
      <c r="F41" s="974"/>
      <c r="G41" s="974"/>
      <c r="H41" s="206"/>
      <c r="I41" s="974"/>
      <c r="J41" s="993"/>
      <c r="K41" s="206"/>
      <c r="L41" s="974"/>
      <c r="M41" s="974"/>
      <c r="N41" s="55"/>
      <c r="Q41" s="804" t="s">
        <v>356</v>
      </c>
      <c r="R41" s="804"/>
      <c r="S41" s="972"/>
      <c r="T41" s="428"/>
      <c r="U41" s="996">
        <v>1</v>
      </c>
      <c r="V41" s="996"/>
      <c r="W41" s="429"/>
      <c r="X41" s="996">
        <v>0</v>
      </c>
      <c r="Y41" s="997"/>
      <c r="Z41" s="429"/>
      <c r="AA41" s="996">
        <v>1</v>
      </c>
      <c r="AB41" s="997"/>
      <c r="AC41" s="429"/>
      <c r="AD41" s="996">
        <v>0</v>
      </c>
      <c r="AE41" s="997"/>
      <c r="AF41" s="429"/>
      <c r="AG41" s="996">
        <v>0</v>
      </c>
      <c r="AH41" s="996"/>
      <c r="AI41" s="55"/>
    </row>
    <row r="42" spans="14:35" s="56" customFormat="1" ht="25.5" customHeight="1" thickBot="1">
      <c r="N42" s="55"/>
      <c r="Q42" s="970" t="s">
        <v>357</v>
      </c>
      <c r="R42" s="970"/>
      <c r="S42" s="971"/>
      <c r="T42" s="430"/>
      <c r="U42" s="995">
        <f>SUM(U40:V41)</f>
        <v>3</v>
      </c>
      <c r="V42" s="995"/>
      <c r="W42" s="206"/>
      <c r="X42" s="995">
        <f>SUM(X40:Y41)</f>
        <v>2</v>
      </c>
      <c r="Y42" s="995"/>
      <c r="Z42" s="206"/>
      <c r="AA42" s="995">
        <f>SUM(AA40:AB41)</f>
        <v>1</v>
      </c>
      <c r="AB42" s="995"/>
      <c r="AC42" s="206"/>
      <c r="AD42" s="995">
        <f>SUM(AD40:AE41)</f>
        <v>0</v>
      </c>
      <c r="AE42" s="995"/>
      <c r="AF42" s="206"/>
      <c r="AG42" s="995">
        <f>SUM(AG40:AH41)</f>
        <v>0</v>
      </c>
      <c r="AH42" s="995"/>
      <c r="AI42" s="55"/>
    </row>
    <row r="43" ht="17.25" customHeight="1">
      <c r="AP43" s="157"/>
    </row>
    <row r="44" spans="22:26" ht="17.25" customHeight="1">
      <c r="V44" s="467"/>
      <c r="W44" s="467"/>
      <c r="X44" s="467"/>
      <c r="Y44" s="467"/>
      <c r="Z44" s="467"/>
    </row>
    <row r="46" spans="21:25" ht="17.25" customHeight="1">
      <c r="U46" s="467"/>
      <c r="V46" s="467"/>
      <c r="W46" s="467"/>
      <c r="X46" s="467"/>
      <c r="Y46" s="467"/>
    </row>
    <row r="47" spans="2:24" ht="17.25" customHeight="1">
      <c r="B47" s="467"/>
      <c r="C47" s="467"/>
      <c r="D47" s="467"/>
      <c r="E47" s="467"/>
      <c r="V47" s="467"/>
      <c r="W47" s="467"/>
      <c r="X47" s="467"/>
    </row>
  </sheetData>
  <sheetProtection/>
  <mergeCells count="159">
    <mergeCell ref="H6:J7"/>
    <mergeCell ref="D6:G7"/>
    <mergeCell ref="K15:L15"/>
    <mergeCell ref="AB13:AD14"/>
    <mergeCell ref="Z15:AA15"/>
    <mergeCell ref="N15:O15"/>
    <mergeCell ref="Q9:R9"/>
    <mergeCell ref="Q15:R15"/>
    <mergeCell ref="Q5:R7"/>
    <mergeCell ref="S5:AE5"/>
    <mergeCell ref="AF8:AG8"/>
    <mergeCell ref="AF9:AG9"/>
    <mergeCell ref="AF10:AG10"/>
    <mergeCell ref="AC15:AD15"/>
    <mergeCell ref="T17:U17"/>
    <mergeCell ref="AC17:AD17"/>
    <mergeCell ref="V13:X14"/>
    <mergeCell ref="Y13:AA14"/>
    <mergeCell ref="T15:U15"/>
    <mergeCell ref="P13:R14"/>
    <mergeCell ref="Q10:R10"/>
    <mergeCell ref="Q42:S42"/>
    <mergeCell ref="A8:C8"/>
    <mergeCell ref="A9:C9"/>
    <mergeCell ref="A10:C10"/>
    <mergeCell ref="S13:U14"/>
    <mergeCell ref="K17:L17"/>
    <mergeCell ref="D13:F14"/>
    <mergeCell ref="G13:I14"/>
    <mergeCell ref="J13:L14"/>
    <mergeCell ref="T16:U16"/>
    <mergeCell ref="U25:V25"/>
    <mergeCell ref="AF38:AH38"/>
    <mergeCell ref="A4:C7"/>
    <mergeCell ref="W15:X15"/>
    <mergeCell ref="W16:X16"/>
    <mergeCell ref="W17:X17"/>
    <mergeCell ref="S4:AG4"/>
    <mergeCell ref="Z16:AA16"/>
    <mergeCell ref="AF5:AG7"/>
    <mergeCell ref="AC16:AD16"/>
    <mergeCell ref="K20:N22"/>
    <mergeCell ref="Z6:AB7"/>
    <mergeCell ref="AC6:AE7"/>
    <mergeCell ref="M13:O14"/>
    <mergeCell ref="W6:Y7"/>
    <mergeCell ref="S6:V7"/>
    <mergeCell ref="Q8:R8"/>
    <mergeCell ref="N6:P7"/>
    <mergeCell ref="K6:M7"/>
    <mergeCell ref="Z17:AA17"/>
    <mergeCell ref="AA41:AB41"/>
    <mergeCell ref="AC38:AE38"/>
    <mergeCell ref="X41:Y41"/>
    <mergeCell ref="W38:Y38"/>
    <mergeCell ref="AB30:AG31"/>
    <mergeCell ref="AG26:AH26"/>
    <mergeCell ref="AG40:AH40"/>
    <mergeCell ref="AD40:AE40"/>
    <mergeCell ref="D5:P5"/>
    <mergeCell ref="W26:X26"/>
    <mergeCell ref="AC26:AD26"/>
    <mergeCell ref="AE26:AF26"/>
    <mergeCell ref="AA26:AB26"/>
    <mergeCell ref="Y26:Z26"/>
    <mergeCell ref="G23:H23"/>
    <mergeCell ref="I23:J23"/>
    <mergeCell ref="E23:F23"/>
    <mergeCell ref="AE20:AH22"/>
    <mergeCell ref="Z38:AB38"/>
    <mergeCell ref="AA40:AB40"/>
    <mergeCell ref="V30:AA31"/>
    <mergeCell ref="U26:V26"/>
    <mergeCell ref="X40:Y40"/>
    <mergeCell ref="U40:V40"/>
    <mergeCell ref="T38:V38"/>
    <mergeCell ref="Q32:T32"/>
    <mergeCell ref="V32:Z32"/>
    <mergeCell ref="AB32:AF32"/>
    <mergeCell ref="U42:V42"/>
    <mergeCell ref="AG42:AH42"/>
    <mergeCell ref="AA42:AB42"/>
    <mergeCell ref="AG41:AH41"/>
    <mergeCell ref="AD41:AE41"/>
    <mergeCell ref="U41:V41"/>
    <mergeCell ref="AD42:AE42"/>
    <mergeCell ref="X42:Y42"/>
    <mergeCell ref="Q40:S40"/>
    <mergeCell ref="D30:H31"/>
    <mergeCell ref="H17:I17"/>
    <mergeCell ref="E17:F17"/>
    <mergeCell ref="I40:J41"/>
    <mergeCell ref="L40:M41"/>
    <mergeCell ref="M32:P32"/>
    <mergeCell ref="Q30:U31"/>
    <mergeCell ref="Q41:S41"/>
    <mergeCell ref="Q37:S39"/>
    <mergeCell ref="A34:C34"/>
    <mergeCell ref="A33:C33"/>
    <mergeCell ref="A25:B25"/>
    <mergeCell ref="F40:G41"/>
    <mergeCell ref="A40:D41"/>
    <mergeCell ref="A30:C31"/>
    <mergeCell ref="A37:D39"/>
    <mergeCell ref="A32:C32"/>
    <mergeCell ref="A26:B26"/>
    <mergeCell ref="M30:P31"/>
    <mergeCell ref="E38:G38"/>
    <mergeCell ref="H38:J38"/>
    <mergeCell ref="K38:M38"/>
    <mergeCell ref="D32:G32"/>
    <mergeCell ref="D33:G33"/>
    <mergeCell ref="D34:G34"/>
    <mergeCell ref="A15:C15"/>
    <mergeCell ref="A16:C16"/>
    <mergeCell ref="A17:C17"/>
    <mergeCell ref="N17:O17"/>
    <mergeCell ref="H16:I16"/>
    <mergeCell ref="H15:I15"/>
    <mergeCell ref="K16:L16"/>
    <mergeCell ref="N16:O16"/>
    <mergeCell ref="E16:F16"/>
    <mergeCell ref="E15:F15"/>
    <mergeCell ref="A13:C14"/>
    <mergeCell ref="C20:F22"/>
    <mergeCell ref="U20:V23"/>
    <mergeCell ref="O20:R22"/>
    <mergeCell ref="Q17:R17"/>
    <mergeCell ref="Q16:R16"/>
    <mergeCell ref="A20:B23"/>
    <mergeCell ref="M23:N23"/>
    <mergeCell ref="O23:P23"/>
    <mergeCell ref="G20:J22"/>
    <mergeCell ref="A24:B24"/>
    <mergeCell ref="W24:X24"/>
    <mergeCell ref="C23:D23"/>
    <mergeCell ref="U24:V24"/>
    <mergeCell ref="K23:L23"/>
    <mergeCell ref="Q23:R23"/>
    <mergeCell ref="W23:X23"/>
    <mergeCell ref="Y23:Z23"/>
    <mergeCell ref="AE23:AF23"/>
    <mergeCell ref="AA23:AB23"/>
    <mergeCell ref="AG23:AH23"/>
    <mergeCell ref="AC23:AD23"/>
    <mergeCell ref="W20:Z22"/>
    <mergeCell ref="AA20:AD22"/>
    <mergeCell ref="F8:G8"/>
    <mergeCell ref="F9:G9"/>
    <mergeCell ref="F10:G10"/>
    <mergeCell ref="I8:J8"/>
    <mergeCell ref="I9:J9"/>
    <mergeCell ref="I10:J10"/>
    <mergeCell ref="L8:M8"/>
    <mergeCell ref="L9:M9"/>
    <mergeCell ref="L10:M10"/>
    <mergeCell ref="O8:P8"/>
    <mergeCell ref="O9:P9"/>
    <mergeCell ref="O10:P10"/>
  </mergeCells>
  <printOptions horizontalCentered="1"/>
  <pageMargins left="0.7874015748031497" right="0.3937007874015748" top="0.7874015748031497" bottom="0.5118110236220472" header="0.5118110236220472" footer="0.5118110236220472"/>
  <pageSetup fitToHeight="1" fitToWidth="1" horizontalDpi="600" verticalDpi="600" orientation="portrait" paperSize="9" scale="87" r:id="rId1"/>
  <headerFooter scaleWithDoc="0" alignWithMargins="0">
    <oddHeader>&amp;R&amp;11高等学校</oddHeader>
    <oddFooter>&amp;C&amp;"Century,標準"60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zoomScaleSheetLayoutView="100" zoomScalePageLayoutView="0" workbookViewId="0" topLeftCell="A25">
      <selection activeCell="C13" sqref="C13:C14"/>
    </sheetView>
  </sheetViews>
  <sheetFormatPr defaultColWidth="9.00390625" defaultRowHeight="19.5" customHeight="1"/>
  <cols>
    <col min="1" max="2" width="4.625" style="56" customWidth="1"/>
    <col min="3" max="14" width="8.625" style="56" customWidth="1"/>
    <col min="15" max="16384" width="9.125" style="56" customWidth="1"/>
  </cols>
  <sheetData>
    <row r="1" ht="13.5" customHeight="1"/>
    <row r="2" spans="1:14" ht="25.5">
      <c r="A2" s="431" t="s">
        <v>358</v>
      </c>
      <c r="B2" s="431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ht="13.5" customHeight="1"/>
    <row r="4" s="433" customFormat="1" ht="13.5" customHeight="1"/>
    <row r="5" spans="1:14" ht="19.5" customHeight="1" thickBot="1">
      <c r="A5" s="110" t="s">
        <v>163</v>
      </c>
      <c r="B5" s="110"/>
      <c r="I5" s="269"/>
      <c r="J5" s="55"/>
      <c r="K5" s="55"/>
      <c r="L5" s="55"/>
      <c r="M5" s="55"/>
      <c r="N5" s="55"/>
    </row>
    <row r="6" spans="1:16" ht="15.75" customHeight="1">
      <c r="A6" s="780" t="s">
        <v>359</v>
      </c>
      <c r="B6" s="781"/>
      <c r="C6" s="1019" t="s">
        <v>360</v>
      </c>
      <c r="D6" s="1071"/>
      <c r="E6" s="1072" t="s">
        <v>164</v>
      </c>
      <c r="F6" s="1019" t="s">
        <v>165</v>
      </c>
      <c r="G6" s="1019"/>
      <c r="H6" s="1019"/>
      <c r="I6" s="1019"/>
      <c r="K6" s="67"/>
      <c r="L6" s="396"/>
      <c r="M6" s="396"/>
      <c r="N6" s="396"/>
      <c r="O6" s="434"/>
      <c r="P6" s="434"/>
    </row>
    <row r="7" spans="1:16" ht="15.75" customHeight="1">
      <c r="A7" s="956"/>
      <c r="B7" s="957"/>
      <c r="C7" s="435" t="s">
        <v>166</v>
      </c>
      <c r="D7" s="436" t="s">
        <v>361</v>
      </c>
      <c r="E7" s="1073"/>
      <c r="F7" s="406" t="s">
        <v>362</v>
      </c>
      <c r="G7" s="437" t="s">
        <v>363</v>
      </c>
      <c r="H7" s="437" t="s">
        <v>364</v>
      </c>
      <c r="I7" s="438" t="s">
        <v>365</v>
      </c>
      <c r="K7" s="67"/>
      <c r="L7" s="396"/>
      <c r="M7" s="396"/>
      <c r="N7" s="396"/>
      <c r="O7" s="434"/>
      <c r="P7" s="434"/>
    </row>
    <row r="8" spans="1:15" ht="30" customHeight="1" thickBot="1">
      <c r="A8" s="984" t="s">
        <v>366</v>
      </c>
      <c r="B8" s="1004"/>
      <c r="C8" s="155">
        <v>0</v>
      </c>
      <c r="D8" s="154">
        <v>1</v>
      </c>
      <c r="E8" s="439" t="s">
        <v>367</v>
      </c>
      <c r="F8" s="80">
        <f>SUM(G8:I8)</f>
        <v>1</v>
      </c>
      <c r="G8" s="79">
        <v>1</v>
      </c>
      <c r="H8" s="79">
        <v>0</v>
      </c>
      <c r="I8" s="156">
        <v>0</v>
      </c>
      <c r="O8" s="396"/>
    </row>
    <row r="9" spans="1:15" ht="12.75">
      <c r="A9" s="67"/>
      <c r="B9" s="67"/>
      <c r="C9" s="70"/>
      <c r="D9" s="70"/>
      <c r="E9" s="70"/>
      <c r="F9" s="70"/>
      <c r="G9" s="70"/>
      <c r="H9" s="70"/>
      <c r="I9" s="70"/>
      <c r="O9" s="396"/>
    </row>
    <row r="10" ht="15" customHeight="1"/>
    <row r="11" spans="1:2" ht="19.5" customHeight="1" thickBot="1">
      <c r="A11" s="110" t="s">
        <v>167</v>
      </c>
      <c r="B11" s="110"/>
    </row>
    <row r="12" spans="1:9" ht="15" customHeight="1">
      <c r="A12" s="780" t="s">
        <v>359</v>
      </c>
      <c r="B12" s="781"/>
      <c r="C12" s="1019" t="s">
        <v>368</v>
      </c>
      <c r="D12" s="1019"/>
      <c r="E12" s="1019"/>
      <c r="F12" s="1019"/>
      <c r="G12" s="1019"/>
      <c r="H12" s="1054" t="s">
        <v>369</v>
      </c>
      <c r="I12" s="1029"/>
    </row>
    <row r="13" spans="1:9" ht="15" customHeight="1">
      <c r="A13" s="803"/>
      <c r="B13" s="955"/>
      <c r="C13" s="921" t="s">
        <v>362</v>
      </c>
      <c r="D13" s="1044" t="s">
        <v>370</v>
      </c>
      <c r="E13" s="1044" t="s">
        <v>371</v>
      </c>
      <c r="F13" s="1069" t="s">
        <v>372</v>
      </c>
      <c r="G13" s="1070"/>
      <c r="H13" s="1066"/>
      <c r="I13" s="1067"/>
    </row>
    <row r="14" spans="1:9" ht="15" customHeight="1">
      <c r="A14" s="956"/>
      <c r="B14" s="957"/>
      <c r="C14" s="1014"/>
      <c r="D14" s="1068"/>
      <c r="E14" s="1013"/>
      <c r="F14" s="437" t="s">
        <v>370</v>
      </c>
      <c r="G14" s="436" t="s">
        <v>371</v>
      </c>
      <c r="H14" s="441" t="s">
        <v>370</v>
      </c>
      <c r="I14" s="438" t="s">
        <v>371</v>
      </c>
    </row>
    <row r="15" spans="1:9" ht="30" customHeight="1" thickBot="1">
      <c r="A15" s="984" t="s">
        <v>366</v>
      </c>
      <c r="B15" s="1004"/>
      <c r="C15" s="427">
        <f>SUM(D15:E15)</f>
        <v>757</v>
      </c>
      <c r="D15" s="205">
        <v>390</v>
      </c>
      <c r="E15" s="205">
        <v>367</v>
      </c>
      <c r="F15" s="79">
        <v>0</v>
      </c>
      <c r="G15" s="154">
        <v>0</v>
      </c>
      <c r="H15" s="442">
        <v>3</v>
      </c>
      <c r="I15" s="206">
        <v>4</v>
      </c>
    </row>
    <row r="16" spans="1:9" ht="12.75">
      <c r="A16" s="67"/>
      <c r="B16" s="67"/>
      <c r="C16" s="409"/>
      <c r="D16" s="409"/>
      <c r="E16" s="409"/>
      <c r="F16" s="70"/>
      <c r="G16" s="70"/>
      <c r="H16" s="409"/>
      <c r="I16" s="409"/>
    </row>
    <row r="17" ht="12.75"/>
    <row r="18" ht="21.75" customHeight="1" thickBot="1">
      <c r="A18" s="158" t="s">
        <v>168</v>
      </c>
    </row>
    <row r="19" spans="1:8" ht="31.5" customHeight="1">
      <c r="A19" s="796" t="s">
        <v>359</v>
      </c>
      <c r="B19" s="820"/>
      <c r="C19" s="1079" t="s">
        <v>373</v>
      </c>
      <c r="D19" s="1080"/>
      <c r="E19" s="1079" t="s">
        <v>374</v>
      </c>
      <c r="F19" s="1080"/>
      <c r="G19" s="1038" t="s">
        <v>375</v>
      </c>
      <c r="H19" s="1039"/>
    </row>
    <row r="20" spans="1:14" ht="30" customHeight="1" thickBot="1">
      <c r="A20" s="1077" t="s">
        <v>376</v>
      </c>
      <c r="B20" s="1078"/>
      <c r="C20" s="1040">
        <v>54</v>
      </c>
      <c r="D20" s="1031"/>
      <c r="E20" s="1040">
        <v>764</v>
      </c>
      <c r="F20" s="1031">
        <v>764</v>
      </c>
      <c r="G20" s="1041">
        <v>3735</v>
      </c>
      <c r="H20" s="1042"/>
      <c r="L20" s="467"/>
      <c r="M20" s="467"/>
      <c r="N20" s="467"/>
    </row>
    <row r="21" spans="1:8" ht="12.75">
      <c r="A21" s="434"/>
      <c r="B21" s="434"/>
      <c r="C21" s="409"/>
      <c r="D21" s="409"/>
      <c r="E21" s="409"/>
      <c r="F21" s="409"/>
      <c r="G21" s="444"/>
      <c r="H21" s="444"/>
    </row>
    <row r="22" spans="1:4" ht="12.75">
      <c r="A22" s="434"/>
      <c r="B22" s="409"/>
      <c r="C22" s="409"/>
      <c r="D22" s="444"/>
    </row>
    <row r="23" spans="1:21" ht="19.5" customHeight="1" thickBot="1">
      <c r="A23" s="110" t="s">
        <v>169</v>
      </c>
      <c r="B23" s="110"/>
      <c r="Q23" s="445"/>
      <c r="R23" s="445"/>
      <c r="S23" s="445"/>
      <c r="T23" s="445"/>
      <c r="U23" s="445"/>
    </row>
    <row r="24" spans="1:21" ht="9" customHeight="1">
      <c r="A24" s="1074" t="s">
        <v>359</v>
      </c>
      <c r="B24" s="1074"/>
      <c r="C24" s="1065" t="s">
        <v>362</v>
      </c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Q24" s="445"/>
      <c r="R24" s="445"/>
      <c r="S24" s="445"/>
      <c r="T24" s="445"/>
      <c r="U24" s="445"/>
    </row>
    <row r="25" spans="1:28" ht="18.75" customHeight="1">
      <c r="A25" s="1075"/>
      <c r="B25" s="1075"/>
      <c r="C25" s="1076"/>
      <c r="D25" s="437" t="s">
        <v>377</v>
      </c>
      <c r="E25" s="437" t="s">
        <v>378</v>
      </c>
      <c r="F25" s="437" t="s">
        <v>379</v>
      </c>
      <c r="G25" s="437" t="s">
        <v>380</v>
      </c>
      <c r="H25" s="437" t="s">
        <v>381</v>
      </c>
      <c r="I25" s="437" t="s">
        <v>382</v>
      </c>
      <c r="J25" s="437" t="s">
        <v>383</v>
      </c>
      <c r="K25" s="437" t="s">
        <v>384</v>
      </c>
      <c r="L25" s="437" t="s">
        <v>385</v>
      </c>
      <c r="M25" s="437" t="s">
        <v>386</v>
      </c>
      <c r="N25" s="438" t="s">
        <v>387</v>
      </c>
      <c r="P25" s="67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</row>
    <row r="26" spans="1:28" ht="19.5" customHeight="1">
      <c r="A26" s="1062" t="s">
        <v>362</v>
      </c>
      <c r="B26" s="446" t="s">
        <v>362</v>
      </c>
      <c r="C26" s="447">
        <f>SUM(D26:N26)</f>
        <v>757</v>
      </c>
      <c r="D26" s="448">
        <f aca="true" t="shared" si="0" ref="D26:N26">SUM(D27:D28)</f>
        <v>13</v>
      </c>
      <c r="E26" s="448">
        <f t="shared" si="0"/>
        <v>29</v>
      </c>
      <c r="F26" s="448">
        <f t="shared" si="0"/>
        <v>72</v>
      </c>
      <c r="G26" s="448">
        <f t="shared" si="0"/>
        <v>72</v>
      </c>
      <c r="H26" s="448">
        <f t="shared" si="0"/>
        <v>45</v>
      </c>
      <c r="I26" s="448">
        <f t="shared" si="0"/>
        <v>252</v>
      </c>
      <c r="J26" s="448">
        <f t="shared" si="0"/>
        <v>213</v>
      </c>
      <c r="K26" s="448">
        <f t="shared" si="0"/>
        <v>44</v>
      </c>
      <c r="L26" s="448">
        <f t="shared" si="0"/>
        <v>12</v>
      </c>
      <c r="M26" s="448">
        <f t="shared" si="0"/>
        <v>2</v>
      </c>
      <c r="N26" s="176">
        <f t="shared" si="0"/>
        <v>3</v>
      </c>
      <c r="P26" s="67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</row>
    <row r="27" spans="1:28" ht="19.5" customHeight="1">
      <c r="A27" s="921"/>
      <c r="B27" s="404" t="s">
        <v>370</v>
      </c>
      <c r="C27" s="449">
        <v>390</v>
      </c>
      <c r="D27" s="450">
        <v>3</v>
      </c>
      <c r="E27" s="450">
        <v>12</v>
      </c>
      <c r="F27" s="450">
        <v>29</v>
      </c>
      <c r="G27" s="450">
        <v>28</v>
      </c>
      <c r="H27" s="450">
        <v>22</v>
      </c>
      <c r="I27" s="450">
        <v>142</v>
      </c>
      <c r="J27" s="450">
        <v>116</v>
      </c>
      <c r="K27" s="450">
        <v>29</v>
      </c>
      <c r="L27" s="450">
        <v>6</v>
      </c>
      <c r="M27" s="450">
        <v>1</v>
      </c>
      <c r="N27" s="451">
        <v>2</v>
      </c>
      <c r="P27" s="60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9.5" customHeight="1">
      <c r="A28" s="1014"/>
      <c r="B28" s="405" t="s">
        <v>371</v>
      </c>
      <c r="C28" s="452">
        <v>367</v>
      </c>
      <c r="D28" s="453">
        <v>10</v>
      </c>
      <c r="E28" s="453">
        <v>17</v>
      </c>
      <c r="F28" s="453">
        <v>43</v>
      </c>
      <c r="G28" s="453">
        <v>44</v>
      </c>
      <c r="H28" s="453">
        <v>23</v>
      </c>
      <c r="I28" s="453">
        <v>110</v>
      </c>
      <c r="J28" s="453">
        <v>97</v>
      </c>
      <c r="K28" s="453">
        <v>15</v>
      </c>
      <c r="L28" s="453">
        <v>6</v>
      </c>
      <c r="M28" s="453">
        <v>1</v>
      </c>
      <c r="N28" s="454">
        <v>1</v>
      </c>
      <c r="P28" s="60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9.5" customHeight="1">
      <c r="A29" s="1062" t="s">
        <v>363</v>
      </c>
      <c r="B29" s="455" t="s">
        <v>370</v>
      </c>
      <c r="C29" s="447">
        <v>390</v>
      </c>
      <c r="D29" s="448">
        <v>3</v>
      </c>
      <c r="E29" s="448">
        <v>12</v>
      </c>
      <c r="F29" s="448">
        <v>29</v>
      </c>
      <c r="G29" s="448">
        <v>28</v>
      </c>
      <c r="H29" s="448">
        <v>22</v>
      </c>
      <c r="I29" s="448">
        <v>142</v>
      </c>
      <c r="J29" s="448">
        <v>116</v>
      </c>
      <c r="K29" s="448">
        <v>29</v>
      </c>
      <c r="L29" s="448">
        <v>6</v>
      </c>
      <c r="M29" s="448">
        <v>1</v>
      </c>
      <c r="N29" s="176">
        <v>2</v>
      </c>
      <c r="P29" s="60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9.5" customHeight="1" thickBot="1">
      <c r="A30" s="1063"/>
      <c r="B30" s="456" t="s">
        <v>371</v>
      </c>
      <c r="C30" s="457">
        <v>367</v>
      </c>
      <c r="D30" s="205">
        <v>10</v>
      </c>
      <c r="E30" s="205">
        <v>17</v>
      </c>
      <c r="F30" s="205">
        <v>43</v>
      </c>
      <c r="G30" s="205">
        <v>44</v>
      </c>
      <c r="H30" s="205">
        <v>23</v>
      </c>
      <c r="I30" s="205">
        <v>110</v>
      </c>
      <c r="J30" s="205">
        <v>97</v>
      </c>
      <c r="K30" s="205">
        <v>15</v>
      </c>
      <c r="L30" s="205">
        <v>6</v>
      </c>
      <c r="M30" s="205">
        <v>1</v>
      </c>
      <c r="N30" s="206">
        <v>1</v>
      </c>
      <c r="P30" s="60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2.75">
      <c r="A31" s="396"/>
      <c r="B31" s="396"/>
      <c r="C31" s="409"/>
      <c r="D31" s="70"/>
      <c r="E31" s="70"/>
      <c r="F31" s="70"/>
      <c r="G31" s="70"/>
      <c r="H31" s="70"/>
      <c r="I31" s="409"/>
      <c r="J31" s="70"/>
      <c r="K31" s="409"/>
      <c r="L31" s="70"/>
      <c r="M31" s="70"/>
      <c r="N31" s="70"/>
      <c r="P31" s="60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3:8" ht="12.75">
      <c r="C32" s="532"/>
      <c r="D32" s="532"/>
      <c r="E32" s="532"/>
      <c r="F32" s="532"/>
      <c r="G32" s="532"/>
      <c r="H32" s="532"/>
    </row>
    <row r="33" spans="1:2" ht="19.5" customHeight="1" thickBot="1">
      <c r="A33" s="110" t="s">
        <v>170</v>
      </c>
      <c r="B33" s="110"/>
    </row>
    <row r="34" spans="1:14" ht="15.75" customHeight="1">
      <c r="A34" s="780" t="s">
        <v>359</v>
      </c>
      <c r="B34" s="781"/>
      <c r="C34" s="1028" t="s">
        <v>388</v>
      </c>
      <c r="D34" s="1028"/>
      <c r="E34" s="1028"/>
      <c r="F34" s="1028"/>
      <c r="G34" s="1028"/>
      <c r="H34" s="1064"/>
      <c r="I34" s="1065" t="s">
        <v>389</v>
      </c>
      <c r="J34" s="1028"/>
      <c r="K34" s="1028"/>
      <c r="L34" s="1028"/>
      <c r="M34" s="1028"/>
      <c r="N34" s="1028"/>
    </row>
    <row r="35" spans="1:14" ht="15.75" customHeight="1">
      <c r="A35" s="803"/>
      <c r="B35" s="955"/>
      <c r="C35" s="1012" t="s">
        <v>390</v>
      </c>
      <c r="D35" s="1043"/>
      <c r="E35" s="1043"/>
      <c r="F35" s="1044" t="s">
        <v>391</v>
      </c>
      <c r="G35" s="1043"/>
      <c r="H35" s="1045"/>
      <c r="I35" s="1012" t="s">
        <v>390</v>
      </c>
      <c r="J35" s="1043"/>
      <c r="K35" s="1043"/>
      <c r="L35" s="1044" t="s">
        <v>391</v>
      </c>
      <c r="M35" s="1043"/>
      <c r="N35" s="1061"/>
    </row>
    <row r="36" spans="1:14" ht="15.75" customHeight="1">
      <c r="A36" s="956"/>
      <c r="B36" s="957"/>
      <c r="C36" s="407" t="s">
        <v>362</v>
      </c>
      <c r="D36" s="437" t="s">
        <v>370</v>
      </c>
      <c r="E36" s="437" t="s">
        <v>371</v>
      </c>
      <c r="F36" s="440" t="s">
        <v>362</v>
      </c>
      <c r="G36" s="437" t="s">
        <v>370</v>
      </c>
      <c r="H36" s="436" t="s">
        <v>371</v>
      </c>
      <c r="I36" s="458" t="s">
        <v>362</v>
      </c>
      <c r="J36" s="437" t="s">
        <v>370</v>
      </c>
      <c r="K36" s="438" t="s">
        <v>371</v>
      </c>
      <c r="L36" s="440" t="s">
        <v>362</v>
      </c>
      <c r="M36" s="437" t="s">
        <v>370</v>
      </c>
      <c r="N36" s="438" t="s">
        <v>371</v>
      </c>
    </row>
    <row r="37" spans="1:14" ht="30" customHeight="1" thickBot="1">
      <c r="A37" s="984" t="s">
        <v>330</v>
      </c>
      <c r="B37" s="1004"/>
      <c r="C37" s="427">
        <f>SUM(D37:E37)</f>
        <v>0</v>
      </c>
      <c r="D37" s="459">
        <v>0</v>
      </c>
      <c r="E37" s="459">
        <v>0</v>
      </c>
      <c r="F37" s="459">
        <f>SUM(G37:H37)</f>
        <v>134</v>
      </c>
      <c r="G37" s="459">
        <v>67</v>
      </c>
      <c r="H37" s="460">
        <v>67</v>
      </c>
      <c r="I37" s="457">
        <v>102</v>
      </c>
      <c r="J37" s="459">
        <v>51</v>
      </c>
      <c r="K37" s="427">
        <v>51</v>
      </c>
      <c r="L37" s="206">
        <v>623</v>
      </c>
      <c r="M37" s="459">
        <v>323</v>
      </c>
      <c r="N37" s="427">
        <v>300</v>
      </c>
    </row>
    <row r="38" spans="1:14" ht="12.75">
      <c r="A38" s="67"/>
      <c r="B38" s="67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</row>
    <row r="39" ht="12.75"/>
    <row r="40" spans="1:2" ht="19.5" customHeight="1" thickBot="1">
      <c r="A40" s="110" t="s">
        <v>171</v>
      </c>
      <c r="B40" s="110"/>
    </row>
    <row r="41" spans="1:13" ht="15.75" customHeight="1">
      <c r="A41" s="780" t="s">
        <v>359</v>
      </c>
      <c r="B41" s="781"/>
      <c r="C41" s="1048" t="s">
        <v>392</v>
      </c>
      <c r="D41" s="1049"/>
      <c r="E41" s="1049"/>
      <c r="F41" s="1049"/>
      <c r="G41" s="1049"/>
      <c r="H41" s="1050"/>
      <c r="I41" s="1051" t="s">
        <v>393</v>
      </c>
      <c r="J41" s="1052"/>
      <c r="K41" s="1053"/>
      <c r="L41" s="1054" t="s">
        <v>394</v>
      </c>
      <c r="M41" s="1029"/>
    </row>
    <row r="42" spans="1:13" ht="15.75" customHeight="1">
      <c r="A42" s="803"/>
      <c r="B42" s="955"/>
      <c r="C42" s="1012" t="s">
        <v>395</v>
      </c>
      <c r="D42" s="1043"/>
      <c r="E42" s="1043"/>
      <c r="F42" s="1044" t="s">
        <v>396</v>
      </c>
      <c r="G42" s="1043"/>
      <c r="H42" s="1045"/>
      <c r="I42" s="1057" t="s">
        <v>397</v>
      </c>
      <c r="J42" s="1058"/>
      <c r="K42" s="1059"/>
      <c r="L42" s="1055"/>
      <c r="M42" s="1056"/>
    </row>
    <row r="43" spans="1:13" ht="15.75" customHeight="1">
      <c r="A43" s="956"/>
      <c r="B43" s="957"/>
      <c r="C43" s="407" t="s">
        <v>362</v>
      </c>
      <c r="D43" s="437" t="s">
        <v>370</v>
      </c>
      <c r="E43" s="437" t="s">
        <v>371</v>
      </c>
      <c r="F43" s="440" t="s">
        <v>362</v>
      </c>
      <c r="G43" s="437" t="s">
        <v>370</v>
      </c>
      <c r="H43" s="436" t="s">
        <v>371</v>
      </c>
      <c r="I43" s="458" t="s">
        <v>362</v>
      </c>
      <c r="J43" s="437" t="s">
        <v>370</v>
      </c>
      <c r="K43" s="436" t="s">
        <v>371</v>
      </c>
      <c r="L43" s="1060" t="s">
        <v>398</v>
      </c>
      <c r="M43" s="1014"/>
    </row>
    <row r="44" spans="1:13" ht="30" customHeight="1" thickBot="1">
      <c r="A44" s="984" t="s">
        <v>330</v>
      </c>
      <c r="B44" s="1004"/>
      <c r="C44" s="427">
        <v>63</v>
      </c>
      <c r="D44" s="459">
        <v>22</v>
      </c>
      <c r="E44" s="459">
        <v>41</v>
      </c>
      <c r="F44" s="459">
        <v>102</v>
      </c>
      <c r="G44" s="459">
        <v>51</v>
      </c>
      <c r="H44" s="460">
        <v>51</v>
      </c>
      <c r="I44" s="457">
        <v>33</v>
      </c>
      <c r="J44" s="459">
        <v>12</v>
      </c>
      <c r="K44" s="461">
        <v>21</v>
      </c>
      <c r="L44" s="1046">
        <v>289</v>
      </c>
      <c r="M44" s="1047"/>
    </row>
    <row r="45" ht="12.75">
      <c r="Q45" s="55"/>
    </row>
  </sheetData>
  <sheetProtection/>
  <mergeCells count="43">
    <mergeCell ref="A15:B15"/>
    <mergeCell ref="A24:B25"/>
    <mergeCell ref="C24:C25"/>
    <mergeCell ref="A12:B14"/>
    <mergeCell ref="C12:G12"/>
    <mergeCell ref="A19:B19"/>
    <mergeCell ref="A20:B20"/>
    <mergeCell ref="C19:D19"/>
    <mergeCell ref="E19:F19"/>
    <mergeCell ref="H12:I13"/>
    <mergeCell ref="C13:C14"/>
    <mergeCell ref="D13:D14"/>
    <mergeCell ref="E13:E14"/>
    <mergeCell ref="F13:G13"/>
    <mergeCell ref="A6:B7"/>
    <mergeCell ref="C6:D6"/>
    <mergeCell ref="E6:E7"/>
    <mergeCell ref="F6:I6"/>
    <mergeCell ref="A8:B8"/>
    <mergeCell ref="I35:K35"/>
    <mergeCell ref="L35:N35"/>
    <mergeCell ref="A26:A28"/>
    <mergeCell ref="A29:A30"/>
    <mergeCell ref="C34:H34"/>
    <mergeCell ref="I34:N34"/>
    <mergeCell ref="A44:B44"/>
    <mergeCell ref="L44:M44"/>
    <mergeCell ref="A41:B43"/>
    <mergeCell ref="C41:H41"/>
    <mergeCell ref="I41:K41"/>
    <mergeCell ref="L41:M42"/>
    <mergeCell ref="C42:E42"/>
    <mergeCell ref="F42:H42"/>
    <mergeCell ref="I42:K42"/>
    <mergeCell ref="L43:M43"/>
    <mergeCell ref="A37:B37"/>
    <mergeCell ref="A34:B36"/>
    <mergeCell ref="G19:H19"/>
    <mergeCell ref="C20:D20"/>
    <mergeCell ref="E20:F20"/>
    <mergeCell ref="G20:H20"/>
    <mergeCell ref="C35:E35"/>
    <mergeCell ref="F35:H35"/>
  </mergeCells>
  <printOptions/>
  <pageMargins left="0.1968503937007874" right="0.7086614173228347" top="0.7874015748031497" bottom="0.5118110236220472" header="0.5118110236220472" footer="0.5118110236220472"/>
  <pageSetup fitToHeight="1" fitToWidth="1" horizontalDpi="600" verticalDpi="600" orientation="portrait" paperSize="9" scale="89" r:id="rId1"/>
  <headerFooter scaleWithDoc="0" alignWithMargins="0">
    <oddHeader>&amp;L高等学校（通信制）</oddHeader>
    <oddFooter>&amp;C&amp;"Century,標準"61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AP24"/>
  <sheetViews>
    <sheetView zoomScaleSheetLayoutView="100" zoomScalePageLayoutView="0" workbookViewId="0" topLeftCell="A1">
      <selection activeCell="M21" sqref="M21"/>
    </sheetView>
  </sheetViews>
  <sheetFormatPr defaultColWidth="9.00390625" defaultRowHeight="19.5" customHeight="1"/>
  <cols>
    <col min="1" max="2" width="4.625" style="56" customWidth="1"/>
    <col min="3" max="14" width="8.875" style="56" customWidth="1"/>
    <col min="15" max="16384" width="9.125" style="56" customWidth="1"/>
  </cols>
  <sheetData>
    <row r="1" s="433" customFormat="1" ht="13.5" customHeight="1"/>
    <row r="2" s="433" customFormat="1" ht="25.5" customHeight="1"/>
    <row r="3" s="433" customFormat="1" ht="19.5" customHeight="1"/>
    <row r="4" spans="1:17" ht="16.5" customHeight="1" thickBot="1">
      <c r="A4" s="110" t="s">
        <v>399</v>
      </c>
      <c r="B4" s="110"/>
      <c r="C4" s="111"/>
      <c r="D4" s="111"/>
      <c r="K4" s="55"/>
      <c r="L4" s="55"/>
      <c r="M4" s="55"/>
      <c r="N4" s="55"/>
      <c r="O4" s="55"/>
      <c r="Q4" s="67"/>
    </row>
    <row r="5" spans="1:15" ht="16.5" customHeight="1">
      <c r="A5" s="780" t="s">
        <v>101</v>
      </c>
      <c r="B5" s="781"/>
      <c r="C5" s="1087" t="s">
        <v>260</v>
      </c>
      <c r="D5" s="1019"/>
      <c r="E5" s="1071"/>
      <c r="F5" s="1065" t="s">
        <v>400</v>
      </c>
      <c r="G5" s="1064"/>
      <c r="H5" s="1065" t="s">
        <v>401</v>
      </c>
      <c r="I5" s="1028"/>
      <c r="K5" s="55"/>
      <c r="L5" s="55"/>
      <c r="M5" s="55"/>
      <c r="N5" s="55"/>
      <c r="O5" s="55"/>
    </row>
    <row r="6" spans="1:15" ht="16.5" customHeight="1">
      <c r="A6" s="956"/>
      <c r="B6" s="957"/>
      <c r="C6" s="458" t="s">
        <v>102</v>
      </c>
      <c r="D6" s="437" t="s">
        <v>103</v>
      </c>
      <c r="E6" s="436" t="s">
        <v>104</v>
      </c>
      <c r="F6" s="435" t="s">
        <v>103</v>
      </c>
      <c r="G6" s="438" t="s">
        <v>104</v>
      </c>
      <c r="H6" s="441" t="s">
        <v>103</v>
      </c>
      <c r="I6" s="438" t="s">
        <v>104</v>
      </c>
      <c r="K6" s="55"/>
      <c r="L6" s="55"/>
      <c r="M6" s="55"/>
      <c r="N6" s="55"/>
      <c r="O6" s="55"/>
    </row>
    <row r="7" spans="1:15" ht="25.5" customHeight="1" thickBot="1">
      <c r="A7" s="984" t="s">
        <v>330</v>
      </c>
      <c r="B7" s="1004"/>
      <c r="C7" s="443">
        <v>19</v>
      </c>
      <c r="D7" s="79">
        <v>11</v>
      </c>
      <c r="E7" s="151">
        <v>8</v>
      </c>
      <c r="F7" s="155">
        <v>1</v>
      </c>
      <c r="G7" s="156">
        <v>0</v>
      </c>
      <c r="H7" s="97">
        <v>10</v>
      </c>
      <c r="I7" s="156">
        <v>8</v>
      </c>
      <c r="K7" s="55"/>
      <c r="L7" s="55"/>
      <c r="M7" s="55"/>
      <c r="N7" s="55"/>
      <c r="O7" s="55"/>
    </row>
    <row r="8" spans="11:15" ht="16.5" customHeight="1">
      <c r="K8" s="55"/>
      <c r="L8" s="55"/>
      <c r="M8" s="55"/>
      <c r="N8" s="55"/>
      <c r="O8" s="55"/>
    </row>
    <row r="9" s="433" customFormat="1" ht="19.5" customHeight="1" thickBot="1">
      <c r="A9" s="158" t="s">
        <v>129</v>
      </c>
    </row>
    <row r="10" spans="1:15" ht="15.75" customHeight="1">
      <c r="A10" s="780" t="s">
        <v>101</v>
      </c>
      <c r="B10" s="781"/>
      <c r="C10" s="1019" t="s">
        <v>172</v>
      </c>
      <c r="D10" s="1019"/>
      <c r="E10" s="1019"/>
      <c r="F10" s="921"/>
      <c r="G10" s="921"/>
      <c r="H10" s="921"/>
      <c r="I10" s="921"/>
      <c r="K10" s="55"/>
      <c r="L10" s="55"/>
      <c r="M10" s="55"/>
      <c r="N10" s="55"/>
      <c r="O10" s="55"/>
    </row>
    <row r="11" spans="1:15" ht="16.5" customHeight="1">
      <c r="A11" s="956"/>
      <c r="B11" s="957"/>
      <c r="C11" s="407" t="s">
        <v>102</v>
      </c>
      <c r="D11" s="437" t="s">
        <v>103</v>
      </c>
      <c r="E11" s="438" t="s">
        <v>104</v>
      </c>
      <c r="F11" s="396"/>
      <c r="G11" s="396"/>
      <c r="H11" s="396"/>
      <c r="I11" s="396"/>
      <c r="K11" s="55"/>
      <c r="L11" s="55"/>
      <c r="M11" s="55"/>
      <c r="N11" s="55"/>
      <c r="O11" s="55"/>
    </row>
    <row r="12" spans="1:15" ht="25.5" customHeight="1" thickBot="1">
      <c r="A12" s="984" t="s">
        <v>330</v>
      </c>
      <c r="B12" s="1004"/>
      <c r="C12" s="462">
        <v>13</v>
      </c>
      <c r="D12" s="459">
        <v>5</v>
      </c>
      <c r="E12" s="413">
        <v>8</v>
      </c>
      <c r="F12" s="70"/>
      <c r="G12" s="70"/>
      <c r="H12" s="70"/>
      <c r="I12" s="70"/>
      <c r="K12" s="55"/>
      <c r="L12" s="55"/>
      <c r="M12" s="55"/>
      <c r="N12" s="55"/>
      <c r="O12" s="55"/>
    </row>
    <row r="13" spans="1:15" ht="15.75" customHeight="1">
      <c r="A13" s="67"/>
      <c r="B13" s="67"/>
      <c r="C13" s="444"/>
      <c r="D13" s="409"/>
      <c r="E13" s="409"/>
      <c r="F13" s="70"/>
      <c r="G13" s="70"/>
      <c r="H13" s="70"/>
      <c r="I13" s="70"/>
      <c r="K13" s="55"/>
      <c r="L13" s="55"/>
      <c r="M13" s="55"/>
      <c r="N13" s="55"/>
      <c r="O13" s="55"/>
    </row>
    <row r="14" ht="16.5" customHeight="1"/>
    <row r="15" spans="1:42" ht="16.5" customHeight="1" thickBot="1">
      <c r="A15" s="158" t="s">
        <v>173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10" ht="16.5" customHeight="1">
      <c r="A16" s="780" t="s">
        <v>101</v>
      </c>
      <c r="B16" s="781"/>
      <c r="C16" s="1081" t="s">
        <v>142</v>
      </c>
      <c r="D16" s="1083" t="s">
        <v>143</v>
      </c>
      <c r="E16" s="1083" t="s">
        <v>144</v>
      </c>
      <c r="F16" s="1085" t="s">
        <v>174</v>
      </c>
      <c r="G16" s="1085" t="s">
        <v>175</v>
      </c>
      <c r="H16" s="1083" t="s">
        <v>147</v>
      </c>
      <c r="I16" s="1088" t="s">
        <v>149</v>
      </c>
      <c r="J16" s="55"/>
    </row>
    <row r="17" spans="1:9" ht="15.75" customHeight="1">
      <c r="A17" s="956"/>
      <c r="B17" s="957"/>
      <c r="C17" s="1082"/>
      <c r="D17" s="1084"/>
      <c r="E17" s="1084"/>
      <c r="F17" s="1086"/>
      <c r="G17" s="1086"/>
      <c r="H17" s="1084"/>
      <c r="I17" s="1089"/>
    </row>
    <row r="18" spans="1:9" ht="25.5" customHeight="1" thickBot="1">
      <c r="A18" s="984" t="s">
        <v>402</v>
      </c>
      <c r="B18" s="1004"/>
      <c r="C18" s="463">
        <v>1</v>
      </c>
      <c r="D18" s="464">
        <v>4</v>
      </c>
      <c r="E18" s="464">
        <v>1</v>
      </c>
      <c r="F18" s="464">
        <v>1</v>
      </c>
      <c r="G18" s="464">
        <v>1</v>
      </c>
      <c r="H18" s="464">
        <v>1</v>
      </c>
      <c r="I18" s="150">
        <v>1</v>
      </c>
    </row>
    <row r="19" spans="1:9" ht="15.75" customHeight="1">
      <c r="A19" s="67"/>
      <c r="B19" s="67"/>
      <c r="C19" s="70"/>
      <c r="D19" s="70"/>
      <c r="E19" s="70"/>
      <c r="F19" s="70"/>
      <c r="G19" s="70"/>
      <c r="H19" s="70"/>
      <c r="I19" s="70"/>
    </row>
    <row r="20" spans="1:5" ht="15.75" customHeight="1">
      <c r="A20" s="67"/>
      <c r="B20" s="67"/>
      <c r="C20" s="465"/>
      <c r="D20" s="465"/>
      <c r="E20" s="466"/>
    </row>
    <row r="21" spans="1:19" ht="16.5" customHeight="1" thickBot="1">
      <c r="A21" s="110" t="s">
        <v>403</v>
      </c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55"/>
      <c r="M21" s="55"/>
      <c r="N21" s="55"/>
      <c r="O21" s="55"/>
      <c r="P21" s="55"/>
      <c r="Q21" s="55"/>
      <c r="R21" s="55"/>
      <c r="S21" s="55"/>
    </row>
    <row r="22" spans="1:11" ht="16.5" customHeight="1">
      <c r="A22" s="780" t="s">
        <v>101</v>
      </c>
      <c r="B22" s="781"/>
      <c r="C22" s="1019" t="s">
        <v>260</v>
      </c>
      <c r="D22" s="1019"/>
      <c r="E22" s="1092"/>
      <c r="F22" s="1048" t="s">
        <v>317</v>
      </c>
      <c r="G22" s="1093"/>
      <c r="H22" s="1090" t="s">
        <v>176</v>
      </c>
      <c r="I22" s="1091"/>
      <c r="J22" s="1020" t="s">
        <v>404</v>
      </c>
      <c r="K22" s="1032"/>
    </row>
    <row r="23" spans="1:11" ht="16.5" customHeight="1">
      <c r="A23" s="956"/>
      <c r="B23" s="957"/>
      <c r="C23" s="407" t="s">
        <v>102</v>
      </c>
      <c r="D23" s="438" t="s">
        <v>103</v>
      </c>
      <c r="E23" s="561" t="s">
        <v>104</v>
      </c>
      <c r="F23" s="407" t="s">
        <v>103</v>
      </c>
      <c r="G23" s="562" t="s">
        <v>104</v>
      </c>
      <c r="H23" s="435" t="s">
        <v>103</v>
      </c>
      <c r="I23" s="561" t="s">
        <v>104</v>
      </c>
      <c r="J23" s="435" t="s">
        <v>103</v>
      </c>
      <c r="K23" s="438" t="s">
        <v>104</v>
      </c>
    </row>
    <row r="24" spans="1:11" ht="25.5" customHeight="1" thickBot="1">
      <c r="A24" s="984" t="s">
        <v>326</v>
      </c>
      <c r="B24" s="1004"/>
      <c r="C24" s="463">
        <v>2</v>
      </c>
      <c r="D24" s="464">
        <v>1</v>
      </c>
      <c r="E24" s="566">
        <v>1</v>
      </c>
      <c r="F24" s="539">
        <v>0</v>
      </c>
      <c r="G24" s="566">
        <v>0</v>
      </c>
      <c r="H24" s="539">
        <v>0</v>
      </c>
      <c r="I24" s="566">
        <v>1</v>
      </c>
      <c r="J24" s="539">
        <v>1</v>
      </c>
      <c r="K24" s="150">
        <v>0</v>
      </c>
    </row>
    <row r="25" ht="16.5" customHeight="1"/>
    <row r="26" ht="16.5" customHeight="1"/>
    <row r="27" ht="15.75" customHeight="1"/>
    <row r="28" ht="15.75" customHeight="1"/>
    <row r="29" ht="15.75" customHeight="1"/>
    <row r="30" ht="15.75" customHeight="1"/>
    <row r="31" ht="16.5" customHeight="1"/>
    <row r="32" ht="16.5" customHeight="1"/>
    <row r="33" ht="16.5" customHeight="1"/>
    <row r="34" s="433" customFormat="1" ht="19.5" customHeight="1"/>
    <row r="35" ht="16.5" customHeight="1"/>
    <row r="36" ht="15.75" customHeight="1"/>
    <row r="37" ht="15.7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25">
    <mergeCell ref="A24:B24"/>
    <mergeCell ref="F5:G5"/>
    <mergeCell ref="A18:B18"/>
    <mergeCell ref="A22:B23"/>
    <mergeCell ref="C22:E22"/>
    <mergeCell ref="F22:G22"/>
    <mergeCell ref="A10:B11"/>
    <mergeCell ref="F10:G10"/>
    <mergeCell ref="H5:I5"/>
    <mergeCell ref="A5:B6"/>
    <mergeCell ref="C5:E5"/>
    <mergeCell ref="A7:B7"/>
    <mergeCell ref="J22:K22"/>
    <mergeCell ref="H16:H17"/>
    <mergeCell ref="I16:I17"/>
    <mergeCell ref="H22:I22"/>
    <mergeCell ref="A16:B17"/>
    <mergeCell ref="G16:G17"/>
    <mergeCell ref="H10:I10"/>
    <mergeCell ref="A12:B12"/>
    <mergeCell ref="C16:C17"/>
    <mergeCell ref="D16:D17"/>
    <mergeCell ref="E16:E17"/>
    <mergeCell ref="C10:E10"/>
    <mergeCell ref="F16:F17"/>
  </mergeCells>
  <printOptions horizontalCentered="1"/>
  <pageMargins left="0.8661417322834646" right="0.3937007874015748" top="0.7874015748031497" bottom="0.5118110236220472" header="0.5118110236220472" footer="0.5118110236220472"/>
  <pageSetup horizontalDpi="600" verticalDpi="600" orientation="portrait" paperSize="9" scale="85" r:id="rId1"/>
  <headerFooter scaleWithDoc="0" alignWithMargins="0">
    <oddHeader>&amp;R&amp;11高等学校（通信制）</oddHeader>
    <oddFooter>&amp;C&amp;"Century,標準"62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U75"/>
  <sheetViews>
    <sheetView zoomScalePageLayoutView="0" workbookViewId="0" topLeftCell="A1">
      <selection activeCell="K19" sqref="K19"/>
    </sheetView>
  </sheetViews>
  <sheetFormatPr defaultColWidth="7.625" defaultRowHeight="12.75"/>
  <cols>
    <col min="1" max="2" width="5.625" style="53" customWidth="1"/>
    <col min="3" max="4" width="3.375" style="53" customWidth="1"/>
    <col min="5" max="35" width="2.875" style="53" customWidth="1"/>
    <col min="36" max="38" width="2.75390625" style="53" customWidth="1"/>
    <col min="39" max="49" width="3.25390625" style="53" customWidth="1"/>
    <col min="50" max="16384" width="7.625" style="53" customWidth="1"/>
  </cols>
  <sheetData>
    <row r="2" spans="1:36" s="554" customFormat="1" ht="25.5">
      <c r="A2" s="1094" t="s">
        <v>423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  <c r="O2" s="1095"/>
      <c r="P2" s="1095"/>
      <c r="Q2" s="1095"/>
      <c r="R2" s="1095"/>
      <c r="S2" s="1095"/>
      <c r="T2" s="1095"/>
      <c r="U2" s="1095"/>
      <c r="V2" s="1095"/>
      <c r="W2" s="1095"/>
      <c r="X2" s="1095"/>
      <c r="Y2" s="1095"/>
      <c r="Z2" s="1095"/>
      <c r="AA2" s="1095"/>
      <c r="AB2" s="1095"/>
      <c r="AC2" s="1095"/>
      <c r="AD2" s="1095"/>
      <c r="AE2" s="1095"/>
      <c r="AF2" s="1095"/>
      <c r="AG2" s="1095"/>
      <c r="AH2" s="1095"/>
      <c r="AI2" s="1095"/>
      <c r="AJ2" s="1095"/>
    </row>
    <row r="3" ht="23.25" customHeight="1"/>
    <row r="4" spans="1:37" s="56" customFormat="1" ht="16.5" customHeight="1" thickBot="1">
      <c r="A4" s="110" t="s">
        <v>424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55"/>
      <c r="M4" s="55"/>
      <c r="N4" s="55"/>
      <c r="O4" s="55"/>
      <c r="P4" s="110" t="s">
        <v>459</v>
      </c>
      <c r="Q4" s="111"/>
      <c r="R4" s="111"/>
      <c r="S4" s="11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1:31" s="56" customFormat="1" ht="16.5" customHeight="1">
      <c r="A5" s="838" t="s">
        <v>348</v>
      </c>
      <c r="B5" s="1152"/>
      <c r="C5" s="1106" t="s">
        <v>1</v>
      </c>
      <c r="D5" s="1104"/>
      <c r="E5" s="1105"/>
      <c r="F5" s="1088" t="s">
        <v>425</v>
      </c>
      <c r="G5" s="1104"/>
      <c r="H5" s="1105"/>
      <c r="I5" s="1088" t="s">
        <v>426</v>
      </c>
      <c r="J5" s="1104"/>
      <c r="K5" s="1104"/>
      <c r="L5" s="555"/>
      <c r="M5" s="555"/>
      <c r="N5" s="55"/>
      <c r="O5" s="55"/>
      <c r="P5" s="838" t="s">
        <v>348</v>
      </c>
      <c r="Q5" s="838"/>
      <c r="R5" s="838"/>
      <c r="S5" s="1152"/>
      <c r="T5" s="1106" t="s">
        <v>427</v>
      </c>
      <c r="U5" s="1104"/>
      <c r="V5" s="1105"/>
      <c r="W5" s="1088" t="s">
        <v>428</v>
      </c>
      <c r="X5" s="1104"/>
      <c r="Y5" s="1105"/>
      <c r="Z5" s="1088" t="s">
        <v>429</v>
      </c>
      <c r="AA5" s="1104"/>
      <c r="AB5" s="1105"/>
      <c r="AC5" s="1088" t="s">
        <v>430</v>
      </c>
      <c r="AD5" s="1104"/>
      <c r="AE5" s="1104"/>
    </row>
    <row r="6" spans="1:31" s="56" customFormat="1" ht="16.5" customHeight="1">
      <c r="A6" s="1096" t="s">
        <v>431</v>
      </c>
      <c r="B6" s="1097"/>
      <c r="C6" s="1098">
        <f>SUM(F6:J6)</f>
        <v>1</v>
      </c>
      <c r="D6" s="1099"/>
      <c r="E6" s="1100"/>
      <c r="F6" s="1101">
        <v>1</v>
      </c>
      <c r="G6" s="1099"/>
      <c r="H6" s="1100"/>
      <c r="I6" s="1102">
        <v>0</v>
      </c>
      <c r="J6" s="965"/>
      <c r="K6" s="965"/>
      <c r="L6" s="414"/>
      <c r="M6" s="414"/>
      <c r="N6" s="55"/>
      <c r="P6" s="1096" t="s">
        <v>439</v>
      </c>
      <c r="Q6" s="1096"/>
      <c r="R6" s="1096"/>
      <c r="S6" s="1097"/>
      <c r="T6" s="964" t="s">
        <v>39</v>
      </c>
      <c r="U6" s="965"/>
      <c r="V6" s="1103"/>
      <c r="W6" s="176"/>
      <c r="X6" s="556"/>
      <c r="Y6" s="556">
        <v>1</v>
      </c>
      <c r="Z6" s="176"/>
      <c r="AA6" s="556"/>
      <c r="AB6" s="556">
        <v>1</v>
      </c>
      <c r="AC6" s="176"/>
      <c r="AD6" s="556"/>
      <c r="AE6" s="556">
        <v>1</v>
      </c>
    </row>
    <row r="7" spans="1:31" s="56" customFormat="1" ht="25.5" customHeight="1">
      <c r="A7" s="956" t="s">
        <v>326</v>
      </c>
      <c r="B7" s="957"/>
      <c r="C7" s="1107">
        <f>SUM(F7:J7)</f>
        <v>12</v>
      </c>
      <c r="D7" s="1026"/>
      <c r="E7" s="1027"/>
      <c r="F7" s="1108">
        <v>10</v>
      </c>
      <c r="G7" s="1026"/>
      <c r="H7" s="1027"/>
      <c r="I7" s="1109">
        <v>2</v>
      </c>
      <c r="J7" s="1110"/>
      <c r="K7" s="1110"/>
      <c r="L7" s="414"/>
      <c r="M7" s="414"/>
      <c r="N7" s="55"/>
      <c r="P7" s="956" t="s">
        <v>343</v>
      </c>
      <c r="Q7" s="956"/>
      <c r="R7" s="956"/>
      <c r="S7" s="957"/>
      <c r="T7" s="557"/>
      <c r="U7" s="557"/>
      <c r="V7" s="557">
        <v>4</v>
      </c>
      <c r="W7" s="454"/>
      <c r="X7" s="557"/>
      <c r="Y7" s="557">
        <v>11</v>
      </c>
      <c r="Z7" s="1108">
        <v>11</v>
      </c>
      <c r="AA7" s="1026"/>
      <c r="AB7" s="1027"/>
      <c r="AC7" s="454"/>
      <c r="AD7" s="557"/>
      <c r="AE7" s="557">
        <v>10</v>
      </c>
    </row>
    <row r="8" spans="1:31" s="56" customFormat="1" ht="16.5" customHeight="1" thickBot="1">
      <c r="A8" s="984" t="s">
        <v>1</v>
      </c>
      <c r="B8" s="1004"/>
      <c r="C8" s="1005">
        <f>+F8+I8</f>
        <v>13</v>
      </c>
      <c r="D8" s="958"/>
      <c r="E8" s="959"/>
      <c r="F8" s="1006">
        <f>SUM(F6:H7)</f>
        <v>11</v>
      </c>
      <c r="G8" s="958"/>
      <c r="H8" s="959"/>
      <c r="I8" s="1006">
        <f>+I7</f>
        <v>2</v>
      </c>
      <c r="J8" s="958"/>
      <c r="K8" s="958"/>
      <c r="L8" s="558"/>
      <c r="M8" s="558"/>
      <c r="N8" s="55"/>
      <c r="P8" s="984" t="s">
        <v>1</v>
      </c>
      <c r="Q8" s="984"/>
      <c r="R8" s="984"/>
      <c r="S8" s="1004"/>
      <c r="T8" s="427"/>
      <c r="U8" s="427"/>
      <c r="V8" s="427">
        <f>+V7</f>
        <v>4</v>
      </c>
      <c r="W8" s="1006">
        <f>SUM(Y6:Y7)</f>
        <v>12</v>
      </c>
      <c r="X8" s="958"/>
      <c r="Y8" s="959"/>
      <c r="Z8" s="1006">
        <f>SUM(Z6:AB7)</f>
        <v>12</v>
      </c>
      <c r="AA8" s="958"/>
      <c r="AB8" s="959"/>
      <c r="AC8" s="206"/>
      <c r="AD8" s="427"/>
      <c r="AE8" s="427">
        <f>SUM(AE6:AE7)</f>
        <v>11</v>
      </c>
    </row>
    <row r="9" ht="19.5" customHeight="1"/>
    <row r="10" spans="1:47" s="56" customFormat="1" ht="12.75">
      <c r="A10" s="110" t="s">
        <v>432</v>
      </c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</row>
    <row r="11" spans="1:47" s="56" customFormat="1" ht="16.5" customHeight="1" thickBot="1">
      <c r="A11" s="56" t="s">
        <v>433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</row>
    <row r="12" spans="1:37" s="56" customFormat="1" ht="25.5" customHeight="1">
      <c r="A12" s="780" t="s">
        <v>348</v>
      </c>
      <c r="B12" s="781"/>
      <c r="C12" s="796" t="s">
        <v>1</v>
      </c>
      <c r="D12" s="1111"/>
      <c r="E12" s="1112" t="s">
        <v>434</v>
      </c>
      <c r="F12" s="1111"/>
      <c r="G12" s="1114">
        <v>1</v>
      </c>
      <c r="H12" s="1111"/>
      <c r="I12" s="1114">
        <v>2</v>
      </c>
      <c r="J12" s="1111"/>
      <c r="K12" s="1114">
        <v>3</v>
      </c>
      <c r="L12" s="1111"/>
      <c r="M12" s="1114">
        <v>4</v>
      </c>
      <c r="N12" s="1111"/>
      <c r="O12" s="1114">
        <v>5</v>
      </c>
      <c r="P12" s="1111"/>
      <c r="Q12" s="1114">
        <v>6</v>
      </c>
      <c r="R12" s="1111"/>
      <c r="S12" s="1114">
        <v>7</v>
      </c>
      <c r="T12" s="1111"/>
      <c r="U12" s="1114">
        <v>8</v>
      </c>
      <c r="V12" s="1111"/>
      <c r="W12" s="1114">
        <v>9</v>
      </c>
      <c r="X12" s="1111"/>
      <c r="Y12" s="1114">
        <v>10</v>
      </c>
      <c r="Z12" s="1111"/>
      <c r="AA12" s="1114">
        <v>11</v>
      </c>
      <c r="AB12" s="1111"/>
      <c r="AC12" s="1114">
        <v>12</v>
      </c>
      <c r="AD12" s="1111"/>
      <c r="AE12" s="1114">
        <v>13</v>
      </c>
      <c r="AF12" s="1111"/>
      <c r="AG12" s="1114">
        <v>14</v>
      </c>
      <c r="AH12" s="1111"/>
      <c r="AI12" s="1112" t="s">
        <v>435</v>
      </c>
      <c r="AJ12" s="910"/>
      <c r="AK12" s="55"/>
    </row>
    <row r="13" spans="1:37" s="56" customFormat="1" ht="15.75" customHeight="1">
      <c r="A13" s="956"/>
      <c r="B13" s="957"/>
      <c r="C13" s="994"/>
      <c r="D13" s="842"/>
      <c r="E13" s="1113"/>
      <c r="F13" s="842"/>
      <c r="G13" s="1113"/>
      <c r="H13" s="842"/>
      <c r="I13" s="1113"/>
      <c r="J13" s="842"/>
      <c r="K13" s="1113"/>
      <c r="L13" s="842"/>
      <c r="M13" s="1113"/>
      <c r="N13" s="842"/>
      <c r="O13" s="1113"/>
      <c r="P13" s="842"/>
      <c r="Q13" s="1113"/>
      <c r="R13" s="842"/>
      <c r="S13" s="1113"/>
      <c r="T13" s="842"/>
      <c r="U13" s="1113"/>
      <c r="V13" s="842"/>
      <c r="W13" s="1113"/>
      <c r="X13" s="842"/>
      <c r="Y13" s="1113"/>
      <c r="Z13" s="842"/>
      <c r="AA13" s="1113"/>
      <c r="AB13" s="842"/>
      <c r="AC13" s="1113"/>
      <c r="AD13" s="842"/>
      <c r="AE13" s="1113"/>
      <c r="AF13" s="842"/>
      <c r="AG13" s="1113"/>
      <c r="AH13" s="842"/>
      <c r="AI13" s="1115"/>
      <c r="AJ13" s="1116"/>
      <c r="AK13" s="55"/>
    </row>
    <row r="14" spans="1:37" s="56" customFormat="1" ht="16.5" customHeight="1">
      <c r="A14" s="1096" t="s">
        <v>439</v>
      </c>
      <c r="B14" s="1097"/>
      <c r="C14" s="1098">
        <f>SUM(E14:AI14)</f>
        <v>1</v>
      </c>
      <c r="D14" s="1100"/>
      <c r="E14" s="1101">
        <v>0</v>
      </c>
      <c r="F14" s="1100"/>
      <c r="G14" s="1101">
        <v>0</v>
      </c>
      <c r="H14" s="1100"/>
      <c r="I14" s="1101">
        <v>0</v>
      </c>
      <c r="J14" s="1100"/>
      <c r="K14" s="1101">
        <v>1</v>
      </c>
      <c r="L14" s="1100"/>
      <c r="M14" s="1101">
        <v>0</v>
      </c>
      <c r="N14" s="1100"/>
      <c r="O14" s="1101">
        <v>0</v>
      </c>
      <c r="P14" s="1100"/>
      <c r="Q14" s="1101">
        <v>0</v>
      </c>
      <c r="R14" s="1100"/>
      <c r="S14" s="1101">
        <v>0</v>
      </c>
      <c r="T14" s="1100"/>
      <c r="U14" s="1101">
        <v>0</v>
      </c>
      <c r="V14" s="1100"/>
      <c r="W14" s="1101">
        <v>0</v>
      </c>
      <c r="X14" s="1100"/>
      <c r="Y14" s="1101">
        <v>0</v>
      </c>
      <c r="Z14" s="1100"/>
      <c r="AA14" s="1101">
        <v>0</v>
      </c>
      <c r="AB14" s="1100"/>
      <c r="AC14" s="1101">
        <v>0</v>
      </c>
      <c r="AD14" s="1100"/>
      <c r="AE14" s="1101">
        <v>0</v>
      </c>
      <c r="AF14" s="1100"/>
      <c r="AG14" s="1101">
        <v>0</v>
      </c>
      <c r="AH14" s="1100"/>
      <c r="AI14" s="1101">
        <v>0</v>
      </c>
      <c r="AJ14" s="1099"/>
      <c r="AK14" s="55"/>
    </row>
    <row r="15" spans="1:37" s="56" customFormat="1" ht="16.5" customHeight="1">
      <c r="A15" s="956" t="s">
        <v>436</v>
      </c>
      <c r="B15" s="1117"/>
      <c r="C15" s="1110">
        <f>SUM(E15:AI15)</f>
        <v>12</v>
      </c>
      <c r="D15" s="1118"/>
      <c r="E15" s="1109">
        <v>1</v>
      </c>
      <c r="F15" s="1118"/>
      <c r="G15" s="1109">
        <v>0</v>
      </c>
      <c r="H15" s="1118"/>
      <c r="I15" s="1109">
        <v>1</v>
      </c>
      <c r="J15" s="1118"/>
      <c r="K15" s="1109">
        <v>1</v>
      </c>
      <c r="L15" s="1118"/>
      <c r="M15" s="1109">
        <v>0</v>
      </c>
      <c r="N15" s="1118"/>
      <c r="O15" s="1109">
        <v>2</v>
      </c>
      <c r="P15" s="1118"/>
      <c r="Q15" s="1109">
        <v>0</v>
      </c>
      <c r="R15" s="1118"/>
      <c r="S15" s="1109">
        <v>1</v>
      </c>
      <c r="T15" s="1118"/>
      <c r="U15" s="1109">
        <v>1</v>
      </c>
      <c r="V15" s="1118"/>
      <c r="W15" s="1109">
        <v>0</v>
      </c>
      <c r="X15" s="1118"/>
      <c r="Y15" s="1109">
        <v>0</v>
      </c>
      <c r="Z15" s="1118"/>
      <c r="AA15" s="1109">
        <v>1</v>
      </c>
      <c r="AB15" s="1118"/>
      <c r="AC15" s="1109">
        <v>1</v>
      </c>
      <c r="AD15" s="1118"/>
      <c r="AE15" s="1109">
        <v>0</v>
      </c>
      <c r="AF15" s="1118"/>
      <c r="AG15" s="1109">
        <v>1</v>
      </c>
      <c r="AH15" s="1118"/>
      <c r="AI15" s="1109">
        <v>2</v>
      </c>
      <c r="AJ15" s="1110"/>
      <c r="AK15" s="55"/>
    </row>
    <row r="16" spans="1:37" s="56" customFormat="1" ht="16.5" customHeight="1" thickBot="1">
      <c r="A16" s="984" t="s">
        <v>1</v>
      </c>
      <c r="B16" s="1004"/>
      <c r="C16" s="1035">
        <f>SUM(C14:D15)</f>
        <v>13</v>
      </c>
      <c r="D16" s="1119"/>
      <c r="E16" s="1030">
        <f>SUM(E14:F15)</f>
        <v>1</v>
      </c>
      <c r="F16" s="1119"/>
      <c r="G16" s="1030">
        <f>SUM(G14:H15)</f>
        <v>0</v>
      </c>
      <c r="H16" s="1119"/>
      <c r="I16" s="1030">
        <f>SUM(I14:J15)</f>
        <v>1</v>
      </c>
      <c r="J16" s="1119"/>
      <c r="K16" s="1030">
        <f>SUM(K14:L15)</f>
        <v>2</v>
      </c>
      <c r="L16" s="1119"/>
      <c r="M16" s="1030">
        <f>SUM(M14:N15)</f>
        <v>0</v>
      </c>
      <c r="N16" s="1119"/>
      <c r="O16" s="1030">
        <f>SUM(O14:P15)</f>
        <v>2</v>
      </c>
      <c r="P16" s="1119"/>
      <c r="Q16" s="1030">
        <f>SUM(Q14:R15)</f>
        <v>0</v>
      </c>
      <c r="R16" s="1119"/>
      <c r="S16" s="1030">
        <f>SUM(S14:T15)</f>
        <v>1</v>
      </c>
      <c r="T16" s="1119"/>
      <c r="U16" s="1030">
        <f>SUM(U14:V15)</f>
        <v>1</v>
      </c>
      <c r="V16" s="1119"/>
      <c r="W16" s="1030">
        <f>SUM(W14:X15)</f>
        <v>0</v>
      </c>
      <c r="X16" s="1119"/>
      <c r="Y16" s="1030">
        <f>SUM(Y14:Z15)</f>
        <v>0</v>
      </c>
      <c r="Z16" s="1119"/>
      <c r="AA16" s="1030">
        <f>SUM(AA14:AB15)</f>
        <v>1</v>
      </c>
      <c r="AB16" s="1119"/>
      <c r="AC16" s="1030">
        <f>SUM(AC14:AD15)</f>
        <v>1</v>
      </c>
      <c r="AD16" s="1119"/>
      <c r="AE16" s="1030">
        <f>SUM(AE14:AF15)</f>
        <v>0</v>
      </c>
      <c r="AF16" s="1119"/>
      <c r="AG16" s="1030">
        <f>SUM(AG14:AH15)</f>
        <v>1</v>
      </c>
      <c r="AH16" s="1119"/>
      <c r="AI16" s="1030">
        <f>SUM(AI14:AJ15)</f>
        <v>2</v>
      </c>
      <c r="AJ16" s="1035"/>
      <c r="AK16" s="55"/>
    </row>
    <row r="17" spans="1:37" s="56" customFormat="1" ht="12.75">
      <c r="A17" s="55"/>
      <c r="B17" s="60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55"/>
    </row>
    <row r="18" spans="1:45" s="56" customFormat="1" ht="25.5" customHeight="1" thickBot="1">
      <c r="A18" s="56" t="s">
        <v>437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29" s="56" customFormat="1" ht="15.75" customHeight="1">
      <c r="A19" s="780" t="s">
        <v>348</v>
      </c>
      <c r="B19" s="781"/>
      <c r="C19" s="796" t="s">
        <v>1</v>
      </c>
      <c r="D19" s="1111"/>
      <c r="E19" s="1112" t="s">
        <v>434</v>
      </c>
      <c r="F19" s="1111"/>
      <c r="G19" s="1114">
        <v>1</v>
      </c>
      <c r="H19" s="1111"/>
      <c r="I19" s="1114">
        <v>2</v>
      </c>
      <c r="J19" s="1111"/>
      <c r="K19" s="1114">
        <v>3</v>
      </c>
      <c r="L19" s="1111"/>
      <c r="M19" s="1114">
        <v>4</v>
      </c>
      <c r="N19" s="1111"/>
      <c r="O19" s="1114">
        <v>5</v>
      </c>
      <c r="P19" s="1111"/>
      <c r="Q19" s="1114">
        <v>6</v>
      </c>
      <c r="R19" s="1111"/>
      <c r="S19" s="1114">
        <v>7</v>
      </c>
      <c r="T19" s="1111"/>
      <c r="U19" s="1114">
        <v>8</v>
      </c>
      <c r="V19" s="1111"/>
      <c r="W19" s="1114">
        <v>9</v>
      </c>
      <c r="X19" s="1111"/>
      <c r="Y19" s="1114">
        <v>10</v>
      </c>
      <c r="Z19" s="1111"/>
      <c r="AA19" s="1112" t="s">
        <v>438</v>
      </c>
      <c r="AB19" s="910"/>
      <c r="AC19" s="55"/>
    </row>
    <row r="20" spans="1:29" s="56" customFormat="1" ht="15.75" customHeight="1">
      <c r="A20" s="956"/>
      <c r="B20" s="957"/>
      <c r="C20" s="994"/>
      <c r="D20" s="842"/>
      <c r="E20" s="1113"/>
      <c r="F20" s="842"/>
      <c r="G20" s="1113"/>
      <c r="H20" s="842"/>
      <c r="I20" s="1113"/>
      <c r="J20" s="842"/>
      <c r="K20" s="1113"/>
      <c r="L20" s="842"/>
      <c r="M20" s="1113"/>
      <c r="N20" s="842"/>
      <c r="O20" s="1113"/>
      <c r="P20" s="842"/>
      <c r="Q20" s="1113"/>
      <c r="R20" s="842"/>
      <c r="S20" s="1113"/>
      <c r="T20" s="842"/>
      <c r="U20" s="1113"/>
      <c r="V20" s="842"/>
      <c r="W20" s="1113"/>
      <c r="X20" s="842"/>
      <c r="Y20" s="1113"/>
      <c r="Z20" s="842"/>
      <c r="AA20" s="1115"/>
      <c r="AB20" s="1116"/>
      <c r="AC20" s="55"/>
    </row>
    <row r="21" spans="1:29" s="56" customFormat="1" ht="16.5" customHeight="1">
      <c r="A21" s="1096" t="s">
        <v>439</v>
      </c>
      <c r="B21" s="1097"/>
      <c r="C21" s="1098">
        <f>SUM(E21:AB21)</f>
        <v>1</v>
      </c>
      <c r="D21" s="1100"/>
      <c r="E21" s="1101">
        <v>0</v>
      </c>
      <c r="F21" s="1100"/>
      <c r="G21" s="1101">
        <v>0</v>
      </c>
      <c r="H21" s="1100"/>
      <c r="I21" s="1101">
        <v>0</v>
      </c>
      <c r="J21" s="1100"/>
      <c r="K21" s="1101">
        <v>1</v>
      </c>
      <c r="L21" s="1100"/>
      <c r="M21" s="1101">
        <v>0</v>
      </c>
      <c r="N21" s="1100"/>
      <c r="O21" s="1101">
        <v>0</v>
      </c>
      <c r="P21" s="1100"/>
      <c r="Q21" s="1101">
        <v>0</v>
      </c>
      <c r="R21" s="1100"/>
      <c r="S21" s="1101">
        <v>0</v>
      </c>
      <c r="T21" s="1100"/>
      <c r="U21" s="1101">
        <v>0</v>
      </c>
      <c r="V21" s="1100"/>
      <c r="W21" s="1101">
        <v>0</v>
      </c>
      <c r="X21" s="1100"/>
      <c r="Y21" s="1101">
        <v>0</v>
      </c>
      <c r="Z21" s="1100"/>
      <c r="AA21" s="1101">
        <v>0</v>
      </c>
      <c r="AB21" s="1099"/>
      <c r="AC21" s="55"/>
    </row>
    <row r="22" spans="1:29" s="56" customFormat="1" ht="16.5" customHeight="1">
      <c r="A22" s="956" t="s">
        <v>436</v>
      </c>
      <c r="B22" s="1117"/>
      <c r="C22" s="1120">
        <f>SUM(E22:AC22)</f>
        <v>12</v>
      </c>
      <c r="D22" s="1118"/>
      <c r="E22" s="1121">
        <v>1</v>
      </c>
      <c r="F22" s="1118"/>
      <c r="G22" s="1121">
        <v>1</v>
      </c>
      <c r="H22" s="1118"/>
      <c r="I22" s="1121">
        <v>1</v>
      </c>
      <c r="J22" s="1118"/>
      <c r="K22" s="1109">
        <v>1</v>
      </c>
      <c r="L22" s="1118"/>
      <c r="M22" s="1109">
        <v>2</v>
      </c>
      <c r="N22" s="1118"/>
      <c r="O22" s="1109">
        <v>0</v>
      </c>
      <c r="P22" s="1118"/>
      <c r="Q22" s="1109">
        <v>0</v>
      </c>
      <c r="R22" s="1118"/>
      <c r="S22" s="1109">
        <v>2</v>
      </c>
      <c r="T22" s="1118"/>
      <c r="U22" s="1109">
        <v>1</v>
      </c>
      <c r="V22" s="1118"/>
      <c r="W22" s="1109">
        <v>1</v>
      </c>
      <c r="X22" s="1118"/>
      <c r="Y22" s="1109">
        <v>0</v>
      </c>
      <c r="Z22" s="1118"/>
      <c r="AA22" s="1109">
        <v>2</v>
      </c>
      <c r="AB22" s="1110"/>
      <c r="AC22" s="55"/>
    </row>
    <row r="23" spans="1:29" s="56" customFormat="1" ht="16.5" customHeight="1" thickBot="1">
      <c r="A23" s="984" t="s">
        <v>1</v>
      </c>
      <c r="B23" s="1004"/>
      <c r="C23" s="1035">
        <f>SUM(C21:D22)</f>
        <v>13</v>
      </c>
      <c r="D23" s="1119"/>
      <c r="E23" s="1122">
        <f>SUM(E21:F22)</f>
        <v>1</v>
      </c>
      <c r="F23" s="1119"/>
      <c r="G23" s="1122">
        <f>SUM(G21:H22)</f>
        <v>1</v>
      </c>
      <c r="H23" s="1119"/>
      <c r="I23" s="1122">
        <f>SUM(I21:J22)</f>
        <v>1</v>
      </c>
      <c r="J23" s="1119"/>
      <c r="K23" s="1030">
        <f>SUM(K21:L22)</f>
        <v>2</v>
      </c>
      <c r="L23" s="1119"/>
      <c r="M23" s="1030">
        <f>SUM(M21:N22)</f>
        <v>2</v>
      </c>
      <c r="N23" s="1119"/>
      <c r="O23" s="1030">
        <f>SUM(O21:P22)</f>
        <v>0</v>
      </c>
      <c r="P23" s="1119"/>
      <c r="Q23" s="1030">
        <f>SUM(Q21:R22)</f>
        <v>0</v>
      </c>
      <c r="R23" s="1119"/>
      <c r="S23" s="1030">
        <f>SUM(S21:T22)</f>
        <v>2</v>
      </c>
      <c r="T23" s="1119"/>
      <c r="U23" s="1030">
        <f>SUM(U21:V22)</f>
        <v>1</v>
      </c>
      <c r="V23" s="1119"/>
      <c r="W23" s="1030">
        <f>SUM(W21:X22)</f>
        <v>1</v>
      </c>
      <c r="X23" s="1119"/>
      <c r="Y23" s="1030">
        <f>SUM(Y21:Z22)</f>
        <v>0</v>
      </c>
      <c r="Z23" s="1119"/>
      <c r="AA23" s="1030">
        <f>SUM(AA21:AB22)</f>
        <v>2</v>
      </c>
      <c r="AB23" s="1035"/>
      <c r="AC23" s="55"/>
    </row>
    <row r="24" spans="5:10" ht="25.5" customHeight="1">
      <c r="E24" s="157"/>
      <c r="G24" s="157"/>
      <c r="I24" s="157"/>
      <c r="J24" s="157"/>
    </row>
    <row r="25" spans="1:42" s="56" customFormat="1" ht="16.5" customHeight="1">
      <c r="A25" s="110" t="s">
        <v>460</v>
      </c>
      <c r="AJ25" s="55"/>
      <c r="AK25" s="55"/>
      <c r="AL25" s="55"/>
      <c r="AM25" s="55"/>
      <c r="AN25" s="55"/>
      <c r="AO25" s="55"/>
      <c r="AP25" s="55"/>
    </row>
    <row r="26" spans="1:42" s="56" customFormat="1" ht="16.5" customHeight="1" thickBot="1">
      <c r="A26" s="56" t="s">
        <v>461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55"/>
      <c r="T26" s="56" t="s">
        <v>440</v>
      </c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55"/>
      <c r="AK26" s="55"/>
      <c r="AL26" s="55"/>
      <c r="AM26" s="55"/>
      <c r="AN26" s="55"/>
      <c r="AO26" s="55"/>
      <c r="AP26" s="55"/>
    </row>
    <row r="27" spans="1:36" s="56" customFormat="1" ht="15.75" customHeight="1">
      <c r="A27" s="780" t="s">
        <v>348</v>
      </c>
      <c r="B27" s="781"/>
      <c r="C27" s="796" t="s">
        <v>1</v>
      </c>
      <c r="D27" s="1111"/>
      <c r="E27" s="1112" t="s">
        <v>441</v>
      </c>
      <c r="F27" s="1111"/>
      <c r="G27" s="1123" t="s">
        <v>442</v>
      </c>
      <c r="H27" s="1124"/>
      <c r="I27" s="1123" t="s">
        <v>443</v>
      </c>
      <c r="J27" s="1124"/>
      <c r="K27" s="1123" t="s">
        <v>444</v>
      </c>
      <c r="L27" s="1124"/>
      <c r="M27" s="1123" t="s">
        <v>445</v>
      </c>
      <c r="N27" s="1124"/>
      <c r="O27" s="1123" t="s">
        <v>446</v>
      </c>
      <c r="P27" s="1124"/>
      <c r="Q27" s="1112" t="s">
        <v>447</v>
      </c>
      <c r="R27" s="796"/>
      <c r="S27" s="55"/>
      <c r="T27" s="796" t="s">
        <v>1</v>
      </c>
      <c r="U27" s="1111"/>
      <c r="V27" s="910" t="s">
        <v>441</v>
      </c>
      <c r="W27" s="1111"/>
      <c r="X27" s="1123" t="s">
        <v>442</v>
      </c>
      <c r="Y27" s="1124"/>
      <c r="Z27" s="1123" t="s">
        <v>443</v>
      </c>
      <c r="AA27" s="1124"/>
      <c r="AB27" s="1123" t="s">
        <v>444</v>
      </c>
      <c r="AC27" s="1124"/>
      <c r="AD27" s="1123" t="s">
        <v>445</v>
      </c>
      <c r="AE27" s="1124"/>
      <c r="AF27" s="1123" t="s">
        <v>446</v>
      </c>
      <c r="AG27" s="1124"/>
      <c r="AH27" s="1112" t="s">
        <v>447</v>
      </c>
      <c r="AI27" s="796"/>
      <c r="AJ27" s="55"/>
    </row>
    <row r="28" spans="1:36" s="56" customFormat="1" ht="15.75" customHeight="1">
      <c r="A28" s="803"/>
      <c r="B28" s="955"/>
      <c r="C28" s="834"/>
      <c r="D28" s="829"/>
      <c r="E28" s="963"/>
      <c r="F28" s="829"/>
      <c r="G28" s="1125"/>
      <c r="H28" s="1126"/>
      <c r="I28" s="1125"/>
      <c r="J28" s="1126"/>
      <c r="K28" s="1125"/>
      <c r="L28" s="1126"/>
      <c r="M28" s="1125"/>
      <c r="N28" s="1126"/>
      <c r="O28" s="1125"/>
      <c r="P28" s="1126"/>
      <c r="Q28" s="963"/>
      <c r="R28" s="834"/>
      <c r="S28" s="55"/>
      <c r="T28" s="834"/>
      <c r="U28" s="829"/>
      <c r="V28" s="834"/>
      <c r="W28" s="829"/>
      <c r="X28" s="1125"/>
      <c r="Y28" s="1126"/>
      <c r="Z28" s="1125"/>
      <c r="AA28" s="1126"/>
      <c r="AB28" s="1125"/>
      <c r="AC28" s="1126"/>
      <c r="AD28" s="1125"/>
      <c r="AE28" s="1126"/>
      <c r="AF28" s="1125"/>
      <c r="AG28" s="1126"/>
      <c r="AH28" s="963"/>
      <c r="AI28" s="834"/>
      <c r="AJ28" s="55"/>
    </row>
    <row r="29" spans="1:36" s="56" customFormat="1" ht="15.75" customHeight="1">
      <c r="A29" s="803"/>
      <c r="B29" s="955"/>
      <c r="C29" s="834"/>
      <c r="D29" s="829"/>
      <c r="E29" s="963"/>
      <c r="F29" s="829"/>
      <c r="G29" s="1125"/>
      <c r="H29" s="1126"/>
      <c r="I29" s="1125"/>
      <c r="J29" s="1126"/>
      <c r="K29" s="1125"/>
      <c r="L29" s="1126"/>
      <c r="M29" s="1125"/>
      <c r="N29" s="1126"/>
      <c r="O29" s="1125"/>
      <c r="P29" s="1126"/>
      <c r="Q29" s="963"/>
      <c r="R29" s="834"/>
      <c r="S29" s="55"/>
      <c r="T29" s="834"/>
      <c r="U29" s="829"/>
      <c r="V29" s="834"/>
      <c r="W29" s="829"/>
      <c r="X29" s="1125"/>
      <c r="Y29" s="1126"/>
      <c r="Z29" s="1125"/>
      <c r="AA29" s="1126"/>
      <c r="AB29" s="1125"/>
      <c r="AC29" s="1126"/>
      <c r="AD29" s="1125"/>
      <c r="AE29" s="1126"/>
      <c r="AF29" s="1125"/>
      <c r="AG29" s="1126"/>
      <c r="AH29" s="963"/>
      <c r="AI29" s="834"/>
      <c r="AJ29" s="55"/>
    </row>
    <row r="30" spans="1:36" s="56" customFormat="1" ht="15.75" customHeight="1">
      <c r="A30" s="956"/>
      <c r="B30" s="957"/>
      <c r="C30" s="994"/>
      <c r="D30" s="842"/>
      <c r="E30" s="1113"/>
      <c r="F30" s="842"/>
      <c r="G30" s="1127"/>
      <c r="H30" s="1128"/>
      <c r="I30" s="1127"/>
      <c r="J30" s="1128"/>
      <c r="K30" s="1127"/>
      <c r="L30" s="1128"/>
      <c r="M30" s="1127"/>
      <c r="N30" s="1128"/>
      <c r="O30" s="1127"/>
      <c r="P30" s="1128"/>
      <c r="Q30" s="1113"/>
      <c r="R30" s="994"/>
      <c r="S30" s="55"/>
      <c r="T30" s="994"/>
      <c r="U30" s="842"/>
      <c r="V30" s="994"/>
      <c r="W30" s="842"/>
      <c r="X30" s="1127"/>
      <c r="Y30" s="1128"/>
      <c r="Z30" s="1127"/>
      <c r="AA30" s="1128"/>
      <c r="AB30" s="1127"/>
      <c r="AC30" s="1128"/>
      <c r="AD30" s="1127"/>
      <c r="AE30" s="1128"/>
      <c r="AF30" s="1127"/>
      <c r="AG30" s="1128"/>
      <c r="AH30" s="1113"/>
      <c r="AI30" s="994"/>
      <c r="AJ30" s="55"/>
    </row>
    <row r="31" spans="1:36" s="56" customFormat="1" ht="16.5" customHeight="1">
      <c r="A31" s="1096" t="s">
        <v>439</v>
      </c>
      <c r="B31" s="1097"/>
      <c r="C31" s="1098">
        <f>SUM(E31:R31)</f>
        <v>1</v>
      </c>
      <c r="D31" s="1100"/>
      <c r="E31" s="1101">
        <v>0</v>
      </c>
      <c r="F31" s="1100"/>
      <c r="G31" s="1101">
        <v>0</v>
      </c>
      <c r="H31" s="1100"/>
      <c r="I31" s="1101">
        <v>1</v>
      </c>
      <c r="J31" s="1100"/>
      <c r="K31" s="1101">
        <v>0</v>
      </c>
      <c r="L31" s="1100"/>
      <c r="M31" s="1101">
        <v>0</v>
      </c>
      <c r="N31" s="1100"/>
      <c r="O31" s="1101">
        <v>0</v>
      </c>
      <c r="P31" s="1100"/>
      <c r="Q31" s="1101">
        <v>0</v>
      </c>
      <c r="R31" s="1099"/>
      <c r="S31" s="558"/>
      <c r="T31" s="1099">
        <f>SUM(V31:AI31)</f>
        <v>1</v>
      </c>
      <c r="U31" s="1100"/>
      <c r="V31" s="1099">
        <v>0</v>
      </c>
      <c r="W31" s="1100"/>
      <c r="X31" s="1101">
        <v>0</v>
      </c>
      <c r="Y31" s="1100"/>
      <c r="Z31" s="1101">
        <v>1</v>
      </c>
      <c r="AA31" s="1100"/>
      <c r="AB31" s="1101">
        <v>0</v>
      </c>
      <c r="AC31" s="1100"/>
      <c r="AD31" s="1101">
        <v>0</v>
      </c>
      <c r="AE31" s="1100"/>
      <c r="AF31" s="1101">
        <v>0</v>
      </c>
      <c r="AG31" s="1100"/>
      <c r="AH31" s="1101">
        <v>0</v>
      </c>
      <c r="AI31" s="1099"/>
      <c r="AJ31" s="55"/>
    </row>
    <row r="32" spans="1:36" s="56" customFormat="1" ht="16.5" customHeight="1">
      <c r="A32" s="803" t="s">
        <v>343</v>
      </c>
      <c r="B32" s="955"/>
      <c r="C32" s="1120">
        <f>SUM(E32:R32)</f>
        <v>12</v>
      </c>
      <c r="D32" s="1118"/>
      <c r="E32" s="1109">
        <v>1</v>
      </c>
      <c r="F32" s="1118"/>
      <c r="G32" s="1109">
        <v>3</v>
      </c>
      <c r="H32" s="1118"/>
      <c r="I32" s="1109">
        <v>2</v>
      </c>
      <c r="J32" s="1118"/>
      <c r="K32" s="1109">
        <v>2</v>
      </c>
      <c r="L32" s="1118"/>
      <c r="M32" s="1109">
        <v>2</v>
      </c>
      <c r="N32" s="1118"/>
      <c r="O32" s="1109">
        <v>1</v>
      </c>
      <c r="P32" s="1118"/>
      <c r="Q32" s="1109">
        <v>1</v>
      </c>
      <c r="R32" s="1110"/>
      <c r="S32" s="558"/>
      <c r="T32" s="1110">
        <f>SUM(V32:AI32)</f>
        <v>12</v>
      </c>
      <c r="U32" s="1118"/>
      <c r="V32" s="1110">
        <v>1</v>
      </c>
      <c r="W32" s="1118"/>
      <c r="X32" s="1109">
        <v>3</v>
      </c>
      <c r="Y32" s="1118"/>
      <c r="Z32" s="1109">
        <v>4</v>
      </c>
      <c r="AA32" s="1118"/>
      <c r="AB32" s="1109">
        <v>2</v>
      </c>
      <c r="AC32" s="1118"/>
      <c r="AD32" s="1109">
        <v>1</v>
      </c>
      <c r="AE32" s="1118"/>
      <c r="AF32" s="1109">
        <v>0</v>
      </c>
      <c r="AG32" s="1118"/>
      <c r="AH32" s="1109">
        <v>1</v>
      </c>
      <c r="AI32" s="1110"/>
      <c r="AJ32" s="55"/>
    </row>
    <row r="33" spans="1:36" s="56" customFormat="1" ht="16.5" customHeight="1" thickBot="1">
      <c r="A33" s="984" t="s">
        <v>102</v>
      </c>
      <c r="B33" s="1004"/>
      <c r="C33" s="1035">
        <f>SUM(C31:D32)</f>
        <v>13</v>
      </c>
      <c r="D33" s="1119"/>
      <c r="E33" s="1030">
        <f>SUM(E31:F32)</f>
        <v>1</v>
      </c>
      <c r="F33" s="1119"/>
      <c r="G33" s="1030">
        <f>SUM(G31:H32)</f>
        <v>3</v>
      </c>
      <c r="H33" s="1119"/>
      <c r="I33" s="1030">
        <f>SUM(I31:J32)</f>
        <v>3</v>
      </c>
      <c r="J33" s="1119"/>
      <c r="K33" s="1030">
        <f>SUM(K31:L32)</f>
        <v>2</v>
      </c>
      <c r="L33" s="1119"/>
      <c r="M33" s="1030">
        <f>SUM(M31:N32)</f>
        <v>2</v>
      </c>
      <c r="N33" s="1119"/>
      <c r="O33" s="1030">
        <f>SUM(O31:P32)</f>
        <v>1</v>
      </c>
      <c r="P33" s="1119"/>
      <c r="Q33" s="1030">
        <f>SUM(Q31:R32)</f>
        <v>1</v>
      </c>
      <c r="R33" s="1035"/>
      <c r="S33" s="558"/>
      <c r="T33" s="1035">
        <f>SUM(T31:U32)</f>
        <v>13</v>
      </c>
      <c r="U33" s="1119"/>
      <c r="V33" s="1035">
        <f>SUM(V31:W32)</f>
        <v>1</v>
      </c>
      <c r="W33" s="1119"/>
      <c r="X33" s="1030">
        <f>SUM(X31:Y32)</f>
        <v>3</v>
      </c>
      <c r="Y33" s="1119"/>
      <c r="Z33" s="1030">
        <f>SUM(Z31:AA32)</f>
        <v>5</v>
      </c>
      <c r="AA33" s="1119"/>
      <c r="AB33" s="1030">
        <f>SUM(AB31:AC32)</f>
        <v>2</v>
      </c>
      <c r="AC33" s="1119"/>
      <c r="AD33" s="1030">
        <f>SUM(AD31:AE32)</f>
        <v>1</v>
      </c>
      <c r="AE33" s="1119"/>
      <c r="AF33" s="1030">
        <f>SUM(AF31:AG32)</f>
        <v>0</v>
      </c>
      <c r="AG33" s="1119"/>
      <c r="AH33" s="1030">
        <f>SUM(AH31:AI32)</f>
        <v>1</v>
      </c>
      <c r="AI33" s="1035"/>
      <c r="AJ33" s="55"/>
    </row>
    <row r="34" ht="19.5" customHeight="1"/>
    <row r="35" spans="1:37" s="56" customFormat="1" ht="16.5" customHeight="1" thickBot="1">
      <c r="A35" s="110" t="s">
        <v>448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42" ht="15.75" customHeight="1">
      <c r="A36" s="1129" t="s">
        <v>101</v>
      </c>
      <c r="B36" s="1129"/>
      <c r="C36" s="1129"/>
      <c r="D36" s="1129"/>
      <c r="E36" s="1129"/>
      <c r="F36" s="1129"/>
      <c r="G36" s="1129"/>
      <c r="H36" s="1129"/>
      <c r="I36" s="1129"/>
      <c r="J36" s="1129"/>
      <c r="K36" s="1129"/>
      <c r="L36" s="1129"/>
      <c r="M36" s="1129"/>
      <c r="N36" s="1130"/>
      <c r="O36" s="1133" t="s">
        <v>102</v>
      </c>
      <c r="P36" s="1129"/>
      <c r="Q36" s="1129"/>
      <c r="R36" s="1134"/>
      <c r="S36" s="797" t="s">
        <v>449</v>
      </c>
      <c r="T36" s="797"/>
      <c r="U36" s="797"/>
      <c r="V36" s="1137"/>
      <c r="W36" s="1114" t="s">
        <v>106</v>
      </c>
      <c r="X36" s="796"/>
      <c r="Y36" s="796"/>
      <c r="Z36" s="796"/>
      <c r="AA36" s="796"/>
      <c r="AB36" s="796"/>
      <c r="AC36" s="796"/>
      <c r="AD36" s="796"/>
      <c r="AE36" s="55"/>
      <c r="AF36" s="55"/>
      <c r="AG36" s="55"/>
      <c r="AH36" s="55"/>
      <c r="AI36" s="55"/>
      <c r="AJ36" s="55"/>
      <c r="AK36" s="55"/>
      <c r="AL36" s="55"/>
      <c r="AM36" s="559"/>
      <c r="AN36" s="559"/>
      <c r="AO36" s="559"/>
      <c r="AP36" s="559"/>
    </row>
    <row r="37" spans="1:42" ht="15.75" customHeight="1">
      <c r="A37" s="1131"/>
      <c r="B37" s="1131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2"/>
      <c r="O37" s="1135"/>
      <c r="P37" s="1131"/>
      <c r="Q37" s="1131"/>
      <c r="R37" s="1136"/>
      <c r="S37" s="1138" t="s">
        <v>450</v>
      </c>
      <c r="T37" s="1138"/>
      <c r="U37" s="1138"/>
      <c r="V37" s="1139"/>
      <c r="W37" s="934" t="s">
        <v>450</v>
      </c>
      <c r="X37" s="1138"/>
      <c r="Y37" s="1138"/>
      <c r="Z37" s="1139"/>
      <c r="AA37" s="1141" t="s">
        <v>451</v>
      </c>
      <c r="AB37" s="1142"/>
      <c r="AC37" s="1142"/>
      <c r="AD37" s="1142"/>
      <c r="AE37" s="55"/>
      <c r="AF37" s="55"/>
      <c r="AG37" s="55"/>
      <c r="AH37" s="55"/>
      <c r="AI37" s="55"/>
      <c r="AJ37" s="560"/>
      <c r="AK37" s="560"/>
      <c r="AL37" s="560"/>
      <c r="AM37" s="55"/>
      <c r="AN37" s="834"/>
      <c r="AO37" s="834"/>
      <c r="AP37" s="834"/>
    </row>
    <row r="38" spans="1:42" ht="22.5" customHeight="1">
      <c r="A38" s="1156" t="s">
        <v>452</v>
      </c>
      <c r="B38" s="1156"/>
      <c r="C38" s="1156"/>
      <c r="D38" s="1156"/>
      <c r="E38" s="1156"/>
      <c r="F38" s="1156"/>
      <c r="G38" s="1156"/>
      <c r="H38" s="1156"/>
      <c r="I38" s="1156"/>
      <c r="J38" s="1156"/>
      <c r="K38" s="1156"/>
      <c r="L38" s="1156"/>
      <c r="M38" s="1156"/>
      <c r="N38" s="1157"/>
      <c r="O38" s="1098">
        <f aca="true" t="shared" si="0" ref="O38:O44">SUM(S38:AD38)</f>
        <v>1</v>
      </c>
      <c r="P38" s="1099"/>
      <c r="Q38" s="1099"/>
      <c r="R38" s="1100"/>
      <c r="S38" s="1101">
        <v>0</v>
      </c>
      <c r="T38" s="1099"/>
      <c r="U38" s="1099"/>
      <c r="V38" s="1100"/>
      <c r="W38" s="1101">
        <v>1</v>
      </c>
      <c r="X38" s="1099"/>
      <c r="Y38" s="1099"/>
      <c r="Z38" s="1100"/>
      <c r="AA38" s="1101">
        <v>0</v>
      </c>
      <c r="AB38" s="1099"/>
      <c r="AC38" s="1099"/>
      <c r="AD38" s="1099"/>
      <c r="AE38" s="55"/>
      <c r="AF38" s="55"/>
      <c r="AG38" s="55"/>
      <c r="AH38" s="55"/>
      <c r="AI38" s="55"/>
      <c r="AJ38" s="560"/>
      <c r="AK38" s="560"/>
      <c r="AL38" s="560"/>
      <c r="AM38" s="55"/>
      <c r="AN38" s="834"/>
      <c r="AO38" s="834"/>
      <c r="AP38" s="834"/>
    </row>
    <row r="39" spans="1:42" ht="22.5" customHeight="1">
      <c r="A39" s="1144" t="s">
        <v>453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5"/>
      <c r="O39" s="1146">
        <f t="shared" si="0"/>
        <v>1</v>
      </c>
      <c r="P39" s="1033"/>
      <c r="Q39" s="1033"/>
      <c r="R39" s="1140"/>
      <c r="S39" s="1024">
        <v>0</v>
      </c>
      <c r="T39" s="1033"/>
      <c r="U39" s="1033"/>
      <c r="V39" s="1140"/>
      <c r="W39" s="1024">
        <v>1</v>
      </c>
      <c r="X39" s="1033"/>
      <c r="Y39" s="1033"/>
      <c r="Z39" s="1140"/>
      <c r="AA39" s="1024">
        <v>0</v>
      </c>
      <c r="AB39" s="1033"/>
      <c r="AC39" s="1033"/>
      <c r="AD39" s="1033"/>
      <c r="AE39" s="414"/>
      <c r="AF39" s="414"/>
      <c r="AG39" s="414"/>
      <c r="AH39" s="414"/>
      <c r="AI39" s="414"/>
      <c r="AJ39" s="414"/>
      <c r="AK39" s="414"/>
      <c r="AL39" s="414"/>
      <c r="AM39" s="408"/>
      <c r="AN39" s="408"/>
      <c r="AO39" s="408"/>
      <c r="AP39" s="408"/>
    </row>
    <row r="40" spans="1:42" ht="22.5" customHeight="1">
      <c r="A40" s="1144" t="s">
        <v>454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1144"/>
      <c r="L40" s="1144"/>
      <c r="M40" s="1144"/>
      <c r="N40" s="1145"/>
      <c r="O40" s="1146">
        <f t="shared" si="0"/>
        <v>5</v>
      </c>
      <c r="P40" s="1033"/>
      <c r="Q40" s="1033"/>
      <c r="R40" s="1140"/>
      <c r="S40" s="1024">
        <v>1</v>
      </c>
      <c r="T40" s="1033"/>
      <c r="U40" s="1033"/>
      <c r="V40" s="1140"/>
      <c r="W40" s="1024">
        <v>3</v>
      </c>
      <c r="X40" s="1033"/>
      <c r="Y40" s="1033"/>
      <c r="Z40" s="1140"/>
      <c r="AA40" s="1024">
        <v>1</v>
      </c>
      <c r="AB40" s="1033"/>
      <c r="AC40" s="1033"/>
      <c r="AD40" s="1033"/>
      <c r="AE40" s="414"/>
      <c r="AF40" s="414"/>
      <c r="AG40" s="414"/>
      <c r="AH40" s="414"/>
      <c r="AI40" s="414"/>
      <c r="AJ40" s="414"/>
      <c r="AK40" s="414"/>
      <c r="AL40" s="414"/>
      <c r="AM40" s="408"/>
      <c r="AN40" s="408"/>
      <c r="AO40" s="408"/>
      <c r="AP40" s="408"/>
    </row>
    <row r="41" spans="1:42" s="56" customFormat="1" ht="22.5" customHeight="1">
      <c r="A41" s="1144" t="s">
        <v>455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1144"/>
      <c r="L41" s="1144"/>
      <c r="M41" s="1144"/>
      <c r="N41" s="1145"/>
      <c r="O41" s="1146">
        <f t="shared" si="0"/>
        <v>1</v>
      </c>
      <c r="P41" s="1033"/>
      <c r="Q41" s="1033"/>
      <c r="R41" s="1140"/>
      <c r="S41" s="1024">
        <v>0</v>
      </c>
      <c r="T41" s="1033"/>
      <c r="U41" s="1033"/>
      <c r="V41" s="1140"/>
      <c r="W41" s="1024">
        <v>1</v>
      </c>
      <c r="X41" s="1033"/>
      <c r="Y41" s="1033"/>
      <c r="Z41" s="1140"/>
      <c r="AA41" s="1024">
        <v>0</v>
      </c>
      <c r="AB41" s="1033"/>
      <c r="AC41" s="1033"/>
      <c r="AD41" s="1033"/>
      <c r="AE41" s="414"/>
      <c r="AF41" s="414"/>
      <c r="AG41" s="414"/>
      <c r="AH41" s="414"/>
      <c r="AI41" s="414"/>
      <c r="AJ41" s="414"/>
      <c r="AK41" s="414"/>
      <c r="AL41" s="414"/>
      <c r="AM41" s="408"/>
      <c r="AN41" s="408"/>
      <c r="AO41" s="1143"/>
      <c r="AP41" s="1143"/>
    </row>
    <row r="42" spans="1:46" ht="22.5" customHeight="1">
      <c r="A42" s="1144" t="s">
        <v>456</v>
      </c>
      <c r="B42" s="1144"/>
      <c r="C42" s="1144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5"/>
      <c r="O42" s="1146">
        <f t="shared" si="0"/>
        <v>1</v>
      </c>
      <c r="P42" s="1033"/>
      <c r="Q42" s="1033"/>
      <c r="R42" s="1140"/>
      <c r="S42" s="1024">
        <v>0</v>
      </c>
      <c r="T42" s="1033"/>
      <c r="U42" s="1033"/>
      <c r="V42" s="1140"/>
      <c r="W42" s="1024">
        <v>0</v>
      </c>
      <c r="X42" s="1033"/>
      <c r="Y42" s="1033"/>
      <c r="Z42" s="1140"/>
      <c r="AA42" s="1024">
        <v>1</v>
      </c>
      <c r="AB42" s="1033"/>
      <c r="AC42" s="1033"/>
      <c r="AD42" s="1033"/>
      <c r="AE42" s="55"/>
      <c r="AF42" s="55"/>
      <c r="AG42" s="55"/>
      <c r="AH42" s="55"/>
      <c r="AI42" s="55"/>
      <c r="AJ42" s="55"/>
      <c r="AK42" s="55"/>
      <c r="AL42" s="55"/>
      <c r="AM42" s="559"/>
      <c r="AN42" s="559"/>
      <c r="AO42" s="559"/>
      <c r="AP42" s="559"/>
      <c r="AQ42" s="559"/>
      <c r="AR42" s="559"/>
      <c r="AS42" s="559"/>
      <c r="AT42" s="559"/>
    </row>
    <row r="43" spans="1:46" ht="22.5" customHeight="1">
      <c r="A43" s="1147" t="s">
        <v>457</v>
      </c>
      <c r="B43" s="1147"/>
      <c r="C43" s="1147"/>
      <c r="D43" s="1147"/>
      <c r="E43" s="1147"/>
      <c r="F43" s="1147"/>
      <c r="G43" s="1147"/>
      <c r="H43" s="1147"/>
      <c r="I43" s="1147"/>
      <c r="J43" s="1147"/>
      <c r="K43" s="1147"/>
      <c r="L43" s="1147"/>
      <c r="M43" s="1147"/>
      <c r="N43" s="1148"/>
      <c r="O43" s="1146">
        <f t="shared" si="0"/>
        <v>1</v>
      </c>
      <c r="P43" s="1033"/>
      <c r="Q43" s="1033"/>
      <c r="R43" s="1140"/>
      <c r="S43" s="1024">
        <v>0</v>
      </c>
      <c r="T43" s="1033"/>
      <c r="U43" s="1033"/>
      <c r="V43" s="1140"/>
      <c r="W43" s="1024">
        <v>1</v>
      </c>
      <c r="X43" s="1033"/>
      <c r="Y43" s="1033"/>
      <c r="Z43" s="1140"/>
      <c r="AA43" s="1024">
        <v>0</v>
      </c>
      <c r="AB43" s="1033"/>
      <c r="AC43" s="1033"/>
      <c r="AD43" s="1033"/>
      <c r="AE43" s="55"/>
      <c r="AF43" s="55"/>
      <c r="AG43" s="55"/>
      <c r="AH43" s="55"/>
      <c r="AI43" s="55"/>
      <c r="AJ43" s="55"/>
      <c r="AK43" s="55"/>
      <c r="AL43" s="55"/>
      <c r="AM43" s="559"/>
      <c r="AN43" s="1149"/>
      <c r="AO43" s="1149"/>
      <c r="AP43" s="1149"/>
      <c r="AQ43" s="834"/>
      <c r="AR43" s="834"/>
      <c r="AS43" s="834"/>
      <c r="AT43" s="834"/>
    </row>
    <row r="44" spans="1:46" ht="22.5" customHeight="1">
      <c r="A44" s="1150" t="s">
        <v>458</v>
      </c>
      <c r="B44" s="1150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1"/>
      <c r="O44" s="1120">
        <f t="shared" si="0"/>
        <v>3</v>
      </c>
      <c r="P44" s="1110"/>
      <c r="Q44" s="1110"/>
      <c r="R44" s="1118"/>
      <c r="S44" s="1109">
        <v>0</v>
      </c>
      <c r="T44" s="1110"/>
      <c r="U44" s="1110"/>
      <c r="V44" s="1118"/>
      <c r="W44" s="1109">
        <v>3</v>
      </c>
      <c r="X44" s="1110"/>
      <c r="Y44" s="1110"/>
      <c r="Z44" s="1118"/>
      <c r="AA44" s="1109">
        <v>0</v>
      </c>
      <c r="AB44" s="1110"/>
      <c r="AC44" s="1110"/>
      <c r="AD44" s="1110"/>
      <c r="AE44" s="55"/>
      <c r="AF44" s="55"/>
      <c r="AG44" s="55"/>
      <c r="AH44" s="55"/>
      <c r="AI44" s="55"/>
      <c r="AJ44" s="55"/>
      <c r="AK44" s="55"/>
      <c r="AL44" s="55"/>
      <c r="AM44" s="559"/>
      <c r="AN44" s="1149"/>
      <c r="AO44" s="1149"/>
      <c r="AP44" s="1149"/>
      <c r="AQ44" s="834"/>
      <c r="AR44" s="834"/>
      <c r="AS44" s="834"/>
      <c r="AT44" s="834"/>
    </row>
    <row r="45" spans="1:46" ht="21.75" customHeight="1" thickBot="1">
      <c r="A45" s="789" t="s">
        <v>102</v>
      </c>
      <c r="B45" s="789"/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N45" s="790"/>
      <c r="O45" s="1153">
        <f>SUM(S45:AD45)</f>
        <v>13</v>
      </c>
      <c r="P45" s="1154"/>
      <c r="Q45" s="1154"/>
      <c r="R45" s="1155"/>
      <c r="S45" s="1030">
        <f>SUM(S38:V44)</f>
        <v>1</v>
      </c>
      <c r="T45" s="1035"/>
      <c r="U45" s="1035"/>
      <c r="V45" s="1119"/>
      <c r="W45" s="1030">
        <f>SUM(W38:Z44)</f>
        <v>10</v>
      </c>
      <c r="X45" s="1035"/>
      <c r="Y45" s="1035"/>
      <c r="Z45" s="1119"/>
      <c r="AA45" s="1030">
        <f>SUM(AA38:AD44)</f>
        <v>2</v>
      </c>
      <c r="AB45" s="1035"/>
      <c r="AC45" s="1035"/>
      <c r="AD45" s="1035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</row>
    <row r="74" spans="1:37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</sheetData>
  <sheetProtection/>
  <mergeCells count="278">
    <mergeCell ref="A5:B5"/>
    <mergeCell ref="A45:N45"/>
    <mergeCell ref="O45:R45"/>
    <mergeCell ref="A42:N42"/>
    <mergeCell ref="A41:N41"/>
    <mergeCell ref="O41:R41"/>
    <mergeCell ref="O40:R40"/>
    <mergeCell ref="A38:N38"/>
    <mergeCell ref="O38:R38"/>
    <mergeCell ref="M33:N33"/>
    <mergeCell ref="S45:V45"/>
    <mergeCell ref="W45:Z45"/>
    <mergeCell ref="AA45:AD45"/>
    <mergeCell ref="AC5:AE5"/>
    <mergeCell ref="Z5:AB5"/>
    <mergeCell ref="W5:Y5"/>
    <mergeCell ref="T5:V5"/>
    <mergeCell ref="P5:S5"/>
    <mergeCell ref="O42:R42"/>
    <mergeCell ref="S42:V42"/>
    <mergeCell ref="AN43:AP44"/>
    <mergeCell ref="AQ43:AT43"/>
    <mergeCell ref="A44:N44"/>
    <mergeCell ref="O44:R44"/>
    <mergeCell ref="S44:V44"/>
    <mergeCell ref="W44:Z44"/>
    <mergeCell ref="AA44:AD44"/>
    <mergeCell ref="AQ44:AT44"/>
    <mergeCell ref="W42:Z42"/>
    <mergeCell ref="AA42:AD42"/>
    <mergeCell ref="A43:N43"/>
    <mergeCell ref="O43:R43"/>
    <mergeCell ref="S43:V43"/>
    <mergeCell ref="W43:Z43"/>
    <mergeCell ref="AA43:AD43"/>
    <mergeCell ref="S41:V41"/>
    <mergeCell ref="W41:Z41"/>
    <mergeCell ref="AA41:AD41"/>
    <mergeCell ref="AO41:AP41"/>
    <mergeCell ref="A39:N39"/>
    <mergeCell ref="O39:R39"/>
    <mergeCell ref="S39:V39"/>
    <mergeCell ref="W39:Z39"/>
    <mergeCell ref="AA39:AD39"/>
    <mergeCell ref="A40:N40"/>
    <mergeCell ref="S40:V40"/>
    <mergeCell ref="W40:Z40"/>
    <mergeCell ref="AA40:AD40"/>
    <mergeCell ref="W37:Z37"/>
    <mergeCell ref="AA37:AD37"/>
    <mergeCell ref="AN37:AP37"/>
    <mergeCell ref="S38:V38"/>
    <mergeCell ref="W38:Z38"/>
    <mergeCell ref="AA38:AD38"/>
    <mergeCell ref="AN38:AP38"/>
    <mergeCell ref="AD33:AE33"/>
    <mergeCell ref="AF33:AG33"/>
    <mergeCell ref="AH33:AI33"/>
    <mergeCell ref="A36:N37"/>
    <mergeCell ref="O36:R37"/>
    <mergeCell ref="S36:V36"/>
    <mergeCell ref="W36:AD36"/>
    <mergeCell ref="S37:V37"/>
    <mergeCell ref="Q33:R33"/>
    <mergeCell ref="T33:U33"/>
    <mergeCell ref="V33:W33"/>
    <mergeCell ref="X33:Y33"/>
    <mergeCell ref="AB32:AC32"/>
    <mergeCell ref="Q32:R32"/>
    <mergeCell ref="T32:U32"/>
    <mergeCell ref="V32:W32"/>
    <mergeCell ref="X32:Y32"/>
    <mergeCell ref="Z33:AA33"/>
    <mergeCell ref="AB33:AC33"/>
    <mergeCell ref="AF32:AG32"/>
    <mergeCell ref="AH32:AI32"/>
    <mergeCell ref="A33:B33"/>
    <mergeCell ref="C33:D33"/>
    <mergeCell ref="E33:F33"/>
    <mergeCell ref="G33:H33"/>
    <mergeCell ref="I33:J33"/>
    <mergeCell ref="K33:L33"/>
    <mergeCell ref="O32:P32"/>
    <mergeCell ref="O33:P33"/>
    <mergeCell ref="AD31:AE31"/>
    <mergeCell ref="AF31:AG31"/>
    <mergeCell ref="AH31:AI31"/>
    <mergeCell ref="A32:B32"/>
    <mergeCell ref="C32:D32"/>
    <mergeCell ref="E32:F32"/>
    <mergeCell ref="G32:H32"/>
    <mergeCell ref="I32:J32"/>
    <mergeCell ref="K32:L32"/>
    <mergeCell ref="AD32:AE32"/>
    <mergeCell ref="M32:N32"/>
    <mergeCell ref="Q31:R31"/>
    <mergeCell ref="T31:U31"/>
    <mergeCell ref="V31:W31"/>
    <mergeCell ref="X31:Y31"/>
    <mergeCell ref="Z31:AA31"/>
    <mergeCell ref="O31:P31"/>
    <mergeCell ref="Z32:AA32"/>
    <mergeCell ref="AB31:AC31"/>
    <mergeCell ref="AF27:AG30"/>
    <mergeCell ref="AH27:AI30"/>
    <mergeCell ref="A31:B31"/>
    <mergeCell ref="C31:D31"/>
    <mergeCell ref="E31:F31"/>
    <mergeCell ref="G31:H31"/>
    <mergeCell ref="I31:J31"/>
    <mergeCell ref="K31:L31"/>
    <mergeCell ref="M31:N31"/>
    <mergeCell ref="T27:U30"/>
    <mergeCell ref="V27:W30"/>
    <mergeCell ref="X27:Y30"/>
    <mergeCell ref="Z27:AA30"/>
    <mergeCell ref="AB27:AC30"/>
    <mergeCell ref="AD27:AE30"/>
    <mergeCell ref="AA23:AB23"/>
    <mergeCell ref="A27:B30"/>
    <mergeCell ref="C27:D30"/>
    <mergeCell ref="E27:F30"/>
    <mergeCell ref="G27:H30"/>
    <mergeCell ref="I27:J30"/>
    <mergeCell ref="K27:L30"/>
    <mergeCell ref="M27:N30"/>
    <mergeCell ref="O27:P30"/>
    <mergeCell ref="Q27:R30"/>
    <mergeCell ref="O23:P23"/>
    <mergeCell ref="Q23:R23"/>
    <mergeCell ref="S23:T23"/>
    <mergeCell ref="U23:V23"/>
    <mergeCell ref="W23:X23"/>
    <mergeCell ref="Y23:Z23"/>
    <mergeCell ref="W22:X22"/>
    <mergeCell ref="Y22:Z22"/>
    <mergeCell ref="AA22:AB22"/>
    <mergeCell ref="A23:B23"/>
    <mergeCell ref="C23:D23"/>
    <mergeCell ref="E23:F23"/>
    <mergeCell ref="G23:H23"/>
    <mergeCell ref="I23:J23"/>
    <mergeCell ref="K23:L23"/>
    <mergeCell ref="M23:N23"/>
    <mergeCell ref="K22:L22"/>
    <mergeCell ref="M22:N22"/>
    <mergeCell ref="O22:P22"/>
    <mergeCell ref="Q22:R22"/>
    <mergeCell ref="S22:T22"/>
    <mergeCell ref="U22:V22"/>
    <mergeCell ref="S21:T21"/>
    <mergeCell ref="U21:V21"/>
    <mergeCell ref="W21:X21"/>
    <mergeCell ref="Y21:Z21"/>
    <mergeCell ref="AA21:AB21"/>
    <mergeCell ref="A22:B22"/>
    <mergeCell ref="C22:D22"/>
    <mergeCell ref="E22:F22"/>
    <mergeCell ref="G22:H22"/>
    <mergeCell ref="I22:J22"/>
    <mergeCell ref="AA19:A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O19:P20"/>
    <mergeCell ref="Q19:R20"/>
    <mergeCell ref="S19:T20"/>
    <mergeCell ref="U19:V20"/>
    <mergeCell ref="W19:X20"/>
    <mergeCell ref="Y19:Z20"/>
    <mergeCell ref="AE16:AF16"/>
    <mergeCell ref="AG16:AH16"/>
    <mergeCell ref="AI16:AJ16"/>
    <mergeCell ref="A19:B20"/>
    <mergeCell ref="C19:D20"/>
    <mergeCell ref="E19:F20"/>
    <mergeCell ref="G19:H20"/>
    <mergeCell ref="I19:J20"/>
    <mergeCell ref="K19:L20"/>
    <mergeCell ref="M19:N20"/>
    <mergeCell ref="S16:T16"/>
    <mergeCell ref="U16:V16"/>
    <mergeCell ref="W16:X16"/>
    <mergeCell ref="Y16:Z16"/>
    <mergeCell ref="AA16:AB16"/>
    <mergeCell ref="AC16:AD16"/>
    <mergeCell ref="AI15:AJ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AA14:AB14"/>
    <mergeCell ref="AC14:AD14"/>
    <mergeCell ref="AE14:AF14"/>
    <mergeCell ref="AG14:AH14"/>
    <mergeCell ref="AI14:AJ14"/>
    <mergeCell ref="A15:B15"/>
    <mergeCell ref="C15:D15"/>
    <mergeCell ref="E15:F15"/>
    <mergeCell ref="G15:H15"/>
    <mergeCell ref="I15:J15"/>
    <mergeCell ref="O14:P14"/>
    <mergeCell ref="Q14:R14"/>
    <mergeCell ref="S14:T14"/>
    <mergeCell ref="U14:V14"/>
    <mergeCell ref="W14:X14"/>
    <mergeCell ref="Y14:Z14"/>
    <mergeCell ref="AE12:AF13"/>
    <mergeCell ref="AG12:AH13"/>
    <mergeCell ref="AI12:AJ13"/>
    <mergeCell ref="A14:B14"/>
    <mergeCell ref="C14:D14"/>
    <mergeCell ref="E14:F14"/>
    <mergeCell ref="G14:H14"/>
    <mergeCell ref="I14:J14"/>
    <mergeCell ref="K14:L14"/>
    <mergeCell ref="M14:N14"/>
    <mergeCell ref="S12:T13"/>
    <mergeCell ref="U12:V13"/>
    <mergeCell ref="W12:X13"/>
    <mergeCell ref="Y12:Z13"/>
    <mergeCell ref="AA12:AB13"/>
    <mergeCell ref="AC12:AD13"/>
    <mergeCell ref="Z8:AB8"/>
    <mergeCell ref="A12:B13"/>
    <mergeCell ref="C12:D13"/>
    <mergeCell ref="E12:F13"/>
    <mergeCell ref="G12:H13"/>
    <mergeCell ref="I12:J13"/>
    <mergeCell ref="K12:L13"/>
    <mergeCell ref="M12:N13"/>
    <mergeCell ref="O12:P13"/>
    <mergeCell ref="Q12:R13"/>
    <mergeCell ref="A8:B8"/>
    <mergeCell ref="C8:E8"/>
    <mergeCell ref="F8:H8"/>
    <mergeCell ref="I8:K8"/>
    <mergeCell ref="P8:S8"/>
    <mergeCell ref="W8:Y8"/>
    <mergeCell ref="A7:B7"/>
    <mergeCell ref="C7:E7"/>
    <mergeCell ref="F7:H7"/>
    <mergeCell ref="I7:K7"/>
    <mergeCell ref="P7:S7"/>
    <mergeCell ref="Z7:AB7"/>
    <mergeCell ref="A2:AJ2"/>
    <mergeCell ref="A6:B6"/>
    <mergeCell ref="C6:E6"/>
    <mergeCell ref="F6:H6"/>
    <mergeCell ref="I6:K6"/>
    <mergeCell ref="P6:S6"/>
    <mergeCell ref="T6:V6"/>
    <mergeCell ref="I5:K5"/>
    <mergeCell ref="F5:H5"/>
    <mergeCell ref="C5:E5"/>
  </mergeCells>
  <printOptions/>
  <pageMargins left="0.35433070866141736" right="0.3937007874015748" top="0.7874015748031497" bottom="0.5118110236220472" header="0.5118110236220472" footer="0.5118110236220472"/>
  <pageSetup horizontalDpi="600" verticalDpi="600" orientation="portrait" paperSize="9" scale="86" r:id="rId1"/>
  <headerFooter scaleWithDoc="0" alignWithMargins="0">
    <oddHeader>&amp;L特別支援学校</oddHeader>
    <oddFooter>&amp;C&amp;"Century,標準"63</oddFooter>
  </headerFooter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showGridLines="0" zoomScalePageLayoutView="0" workbookViewId="0" topLeftCell="A1">
      <selection activeCell="AM19" sqref="AM19"/>
    </sheetView>
  </sheetViews>
  <sheetFormatPr defaultColWidth="10.25390625" defaultRowHeight="12.75"/>
  <cols>
    <col min="1" max="1" width="5.125" style="101" customWidth="1"/>
    <col min="2" max="2" width="5.125" style="100" customWidth="1"/>
    <col min="3" max="3" width="6.375" style="100" customWidth="1"/>
    <col min="4" max="4" width="5.125" style="100" customWidth="1"/>
    <col min="5" max="6" width="3.375" style="100" customWidth="1"/>
    <col min="7" max="7" width="3.625" style="100" customWidth="1"/>
    <col min="8" max="33" width="3.375" style="100" customWidth="1"/>
    <col min="34" max="35" width="3.75390625" style="100" customWidth="1"/>
    <col min="36" max="56" width="3.00390625" style="100" customWidth="1"/>
    <col min="57" max="16384" width="10.25390625" style="100" customWidth="1"/>
  </cols>
  <sheetData>
    <row r="4" ht="12.75">
      <c r="A4" s="99" t="s">
        <v>422</v>
      </c>
    </row>
    <row r="5" ht="6" customHeight="1" thickBot="1"/>
    <row r="6" spans="1:29" ht="21.75" customHeight="1">
      <c r="A6" s="657" t="s">
        <v>180</v>
      </c>
      <c r="B6" s="657"/>
      <c r="C6" s="658" t="s">
        <v>181</v>
      </c>
      <c r="D6" s="663"/>
      <c r="E6" s="663" t="s">
        <v>182</v>
      </c>
      <c r="F6" s="778"/>
      <c r="G6" s="778"/>
      <c r="H6" s="778"/>
      <c r="I6" s="778"/>
      <c r="J6" s="778"/>
      <c r="K6" s="778"/>
      <c r="L6" s="778"/>
      <c r="M6" s="662" t="s">
        <v>183</v>
      </c>
      <c r="N6" s="659"/>
      <c r="O6" s="659"/>
      <c r="P6" s="659"/>
      <c r="Q6" s="659"/>
      <c r="R6" s="659"/>
      <c r="S6" s="659"/>
      <c r="T6" s="663"/>
      <c r="U6" s="662" t="s">
        <v>184</v>
      </c>
      <c r="V6" s="659"/>
      <c r="W6" s="659"/>
      <c r="X6" s="659"/>
      <c r="Y6" s="659"/>
      <c r="Z6" s="659"/>
      <c r="AA6" s="659"/>
      <c r="AB6" s="659"/>
      <c r="AC6" s="659"/>
    </row>
    <row r="7" spans="1:29" ht="21.75" customHeight="1">
      <c r="A7" s="635"/>
      <c r="B7" s="635"/>
      <c r="C7" s="660"/>
      <c r="D7" s="712"/>
      <c r="E7" s="736" t="s">
        <v>181</v>
      </c>
      <c r="F7" s="760"/>
      <c r="G7" s="763" t="s">
        <v>185</v>
      </c>
      <c r="H7" s="764"/>
      <c r="I7" s="763" t="s">
        <v>186</v>
      </c>
      <c r="J7" s="766"/>
      <c r="K7" s="767" t="s">
        <v>187</v>
      </c>
      <c r="L7" s="768"/>
      <c r="M7" s="708" t="s">
        <v>181</v>
      </c>
      <c r="N7" s="707"/>
      <c r="O7" s="771" t="s">
        <v>185</v>
      </c>
      <c r="P7" s="766"/>
      <c r="Q7" s="771" t="s">
        <v>186</v>
      </c>
      <c r="R7" s="766"/>
      <c r="S7" s="735" t="s">
        <v>187</v>
      </c>
      <c r="T7" s="646"/>
      <c r="U7" s="708" t="s">
        <v>181</v>
      </c>
      <c r="V7" s="661"/>
      <c r="W7" s="661"/>
      <c r="X7" s="773" t="s">
        <v>185</v>
      </c>
      <c r="Y7" s="735"/>
      <c r="Z7" s="774"/>
      <c r="AA7" s="773" t="s">
        <v>186</v>
      </c>
      <c r="AB7" s="735"/>
      <c r="AC7" s="735"/>
    </row>
    <row r="8" spans="1:29" ht="21.75" customHeight="1">
      <c r="A8" s="635"/>
      <c r="B8" s="635"/>
      <c r="C8" s="660"/>
      <c r="D8" s="712"/>
      <c r="E8" s="761"/>
      <c r="F8" s="762"/>
      <c r="G8" s="765"/>
      <c r="H8" s="765"/>
      <c r="I8" s="765"/>
      <c r="J8" s="764"/>
      <c r="K8" s="769"/>
      <c r="L8" s="770"/>
      <c r="M8" s="675"/>
      <c r="N8" s="678"/>
      <c r="O8" s="772"/>
      <c r="P8" s="772"/>
      <c r="Q8" s="772"/>
      <c r="R8" s="772"/>
      <c r="S8" s="673"/>
      <c r="T8" s="736"/>
      <c r="U8" s="708"/>
      <c r="V8" s="661"/>
      <c r="W8" s="661"/>
      <c r="X8" s="775"/>
      <c r="Y8" s="776"/>
      <c r="Z8" s="777"/>
      <c r="AA8" s="775"/>
      <c r="AB8" s="776"/>
      <c r="AC8" s="776"/>
    </row>
    <row r="9" spans="1:29" ht="12.75">
      <c r="A9" s="644" t="s">
        <v>188</v>
      </c>
      <c r="B9" s="711"/>
      <c r="C9" s="645">
        <v>33</v>
      </c>
      <c r="D9" s="638"/>
      <c r="E9" s="670">
        <v>31</v>
      </c>
      <c r="F9" s="671">
        <v>31</v>
      </c>
      <c r="G9" s="668">
        <v>25</v>
      </c>
      <c r="H9" s="671">
        <v>25</v>
      </c>
      <c r="I9" s="668">
        <v>1</v>
      </c>
      <c r="J9" s="671">
        <v>1</v>
      </c>
      <c r="K9" s="668">
        <v>5</v>
      </c>
      <c r="L9" s="669">
        <v>5</v>
      </c>
      <c r="M9" s="637">
        <v>2</v>
      </c>
      <c r="N9" s="637"/>
      <c r="O9" s="754">
        <v>1</v>
      </c>
      <c r="P9" s="754"/>
      <c r="Q9" s="754">
        <v>1</v>
      </c>
      <c r="R9" s="754"/>
      <c r="S9" s="637">
        <v>0</v>
      </c>
      <c r="T9" s="638"/>
      <c r="U9" s="756">
        <f>SUM(X9:AC10)</f>
        <v>6210</v>
      </c>
      <c r="V9" s="757"/>
      <c r="W9" s="757"/>
      <c r="X9" s="758">
        <v>5730</v>
      </c>
      <c r="Y9" s="757"/>
      <c r="Z9" s="759"/>
      <c r="AA9" s="745">
        <v>480</v>
      </c>
      <c r="AB9" s="746"/>
      <c r="AC9" s="746"/>
    </row>
    <row r="10" spans="1:29" ht="12.75">
      <c r="A10" s="635"/>
      <c r="B10" s="667"/>
      <c r="C10" s="636"/>
      <c r="D10" s="634"/>
      <c r="E10" s="779">
        <v>31</v>
      </c>
      <c r="F10" s="752">
        <v>31</v>
      </c>
      <c r="G10" s="751">
        <v>25</v>
      </c>
      <c r="H10" s="752">
        <v>25</v>
      </c>
      <c r="I10" s="751">
        <v>1</v>
      </c>
      <c r="J10" s="752">
        <v>1</v>
      </c>
      <c r="K10" s="751">
        <v>5</v>
      </c>
      <c r="L10" s="753">
        <v>5</v>
      </c>
      <c r="M10" s="628"/>
      <c r="N10" s="628"/>
      <c r="O10" s="755"/>
      <c r="P10" s="755"/>
      <c r="Q10" s="755"/>
      <c r="R10" s="755"/>
      <c r="S10" s="628"/>
      <c r="T10" s="634"/>
      <c r="U10" s="726"/>
      <c r="V10" s="727"/>
      <c r="W10" s="727"/>
      <c r="X10" s="737"/>
      <c r="Y10" s="727"/>
      <c r="Z10" s="738"/>
      <c r="AA10" s="741"/>
      <c r="AB10" s="742"/>
      <c r="AC10" s="742"/>
    </row>
    <row r="11" spans="1:29" ht="12.75">
      <c r="A11" s="747" t="s">
        <v>189</v>
      </c>
      <c r="B11" s="748"/>
      <c r="C11" s="636">
        <v>7</v>
      </c>
      <c r="D11" s="634"/>
      <c r="E11" s="624">
        <f>SUM(G11:L12)</f>
        <v>7</v>
      </c>
      <c r="F11" s="625"/>
      <c r="G11" s="730">
        <v>6</v>
      </c>
      <c r="H11" s="730"/>
      <c r="I11" s="730">
        <v>1</v>
      </c>
      <c r="J11" s="730"/>
      <c r="K11" s="624">
        <v>0</v>
      </c>
      <c r="L11" s="723"/>
      <c r="M11" s="624">
        <v>0</v>
      </c>
      <c r="N11" s="625"/>
      <c r="O11" s="730">
        <v>0</v>
      </c>
      <c r="P11" s="730"/>
      <c r="Q11" s="730">
        <v>0</v>
      </c>
      <c r="R11" s="730"/>
      <c r="S11" s="624">
        <v>0</v>
      </c>
      <c r="T11" s="723"/>
      <c r="U11" s="726">
        <f>SUM(X11:AB12)</f>
        <v>2110</v>
      </c>
      <c r="V11" s="727"/>
      <c r="W11" s="727"/>
      <c r="X11" s="737">
        <v>2030</v>
      </c>
      <c r="Y11" s="727"/>
      <c r="Z11" s="738"/>
      <c r="AA11" s="741">
        <v>80</v>
      </c>
      <c r="AB11" s="742"/>
      <c r="AC11" s="742"/>
    </row>
    <row r="12" spans="1:29" ht="12.75">
      <c r="A12" s="749"/>
      <c r="B12" s="750"/>
      <c r="C12" s="632"/>
      <c r="D12" s="624"/>
      <c r="E12" s="724"/>
      <c r="F12" s="733"/>
      <c r="G12" s="731"/>
      <c r="H12" s="731"/>
      <c r="I12" s="731"/>
      <c r="J12" s="731"/>
      <c r="K12" s="724"/>
      <c r="L12" s="725"/>
      <c r="M12" s="724"/>
      <c r="N12" s="733"/>
      <c r="O12" s="731"/>
      <c r="P12" s="731"/>
      <c r="Q12" s="731"/>
      <c r="R12" s="731"/>
      <c r="S12" s="724"/>
      <c r="T12" s="725"/>
      <c r="U12" s="728"/>
      <c r="V12" s="729"/>
      <c r="W12" s="729"/>
      <c r="X12" s="739"/>
      <c r="Y12" s="729"/>
      <c r="Z12" s="740"/>
      <c r="AA12" s="743"/>
      <c r="AB12" s="744"/>
      <c r="AC12" s="744"/>
    </row>
    <row r="13" spans="1:29" ht="36.75" customHeight="1" thickBot="1">
      <c r="A13" s="621" t="s">
        <v>362</v>
      </c>
      <c r="B13" s="621"/>
      <c r="C13" s="622">
        <f>SUM(C9:D12)</f>
        <v>40</v>
      </c>
      <c r="D13" s="734"/>
      <c r="E13" s="620">
        <v>38</v>
      </c>
      <c r="F13" s="647"/>
      <c r="G13" s="618">
        <v>31</v>
      </c>
      <c r="H13" s="666"/>
      <c r="I13" s="618">
        <v>2</v>
      </c>
      <c r="J13" s="666"/>
      <c r="K13" s="618">
        <v>5</v>
      </c>
      <c r="L13" s="620"/>
      <c r="M13" s="719">
        <v>2</v>
      </c>
      <c r="N13" s="647"/>
      <c r="O13" s="720">
        <v>1</v>
      </c>
      <c r="P13" s="720"/>
      <c r="Q13" s="720">
        <v>1</v>
      </c>
      <c r="R13" s="720"/>
      <c r="S13" s="620">
        <v>0</v>
      </c>
      <c r="T13" s="719"/>
      <c r="U13" s="732">
        <v>8320</v>
      </c>
      <c r="V13" s="717"/>
      <c r="W13" s="717"/>
      <c r="X13" s="716">
        <v>7760</v>
      </c>
      <c r="Y13" s="717"/>
      <c r="Z13" s="718"/>
      <c r="AA13" s="721">
        <v>560</v>
      </c>
      <c r="AB13" s="722"/>
      <c r="AC13" s="722"/>
    </row>
    <row r="14" spans="1:17" s="545" customFormat="1" ht="26.25" customHeight="1">
      <c r="A14" s="108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</row>
    <row r="15" spans="1:17" ht="33.75" customHeight="1">
      <c r="A15" s="99" t="s">
        <v>408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</row>
    <row r="16" ht="6" customHeight="1" thickBot="1"/>
    <row r="17" spans="1:33" ht="17.25" customHeight="1">
      <c r="A17" s="657" t="s">
        <v>190</v>
      </c>
      <c r="B17" s="657"/>
      <c r="C17" s="657"/>
      <c r="D17" s="657"/>
      <c r="E17" s="658" t="s">
        <v>181</v>
      </c>
      <c r="F17" s="663"/>
      <c r="G17" s="684" t="s">
        <v>191</v>
      </c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62" t="s">
        <v>192</v>
      </c>
      <c r="Z17" s="659"/>
      <c r="AA17" s="659"/>
      <c r="AB17" s="659"/>
      <c r="AC17" s="659"/>
      <c r="AD17" s="659"/>
      <c r="AE17" s="659"/>
      <c r="AF17" s="659"/>
      <c r="AG17" s="659"/>
    </row>
    <row r="18" spans="1:33" ht="17.25" customHeight="1">
      <c r="A18" s="635"/>
      <c r="B18" s="635"/>
      <c r="C18" s="635"/>
      <c r="D18" s="635"/>
      <c r="E18" s="660"/>
      <c r="F18" s="712"/>
      <c r="G18" s="713" t="s">
        <v>193</v>
      </c>
      <c r="H18" s="714"/>
      <c r="I18" s="714"/>
      <c r="J18" s="714"/>
      <c r="K18" s="714"/>
      <c r="L18" s="714"/>
      <c r="M18" s="714"/>
      <c r="N18" s="714"/>
      <c r="O18" s="715"/>
      <c r="P18" s="713" t="s">
        <v>194</v>
      </c>
      <c r="Q18" s="714"/>
      <c r="R18" s="714"/>
      <c r="S18" s="714"/>
      <c r="T18" s="714"/>
      <c r="U18" s="714"/>
      <c r="V18" s="714"/>
      <c r="W18" s="714"/>
      <c r="X18" s="715"/>
      <c r="Y18" s="107"/>
      <c r="Z18" s="661" t="s">
        <v>195</v>
      </c>
      <c r="AA18" s="661"/>
      <c r="AB18" s="661"/>
      <c r="AC18" s="661"/>
      <c r="AD18" s="661"/>
      <c r="AE18" s="661"/>
      <c r="AF18" s="661"/>
      <c r="AG18" s="108"/>
    </row>
    <row r="19" spans="1:33" ht="17.25" customHeight="1">
      <c r="A19" s="635"/>
      <c r="B19" s="635"/>
      <c r="C19" s="635"/>
      <c r="D19" s="635"/>
      <c r="E19" s="660"/>
      <c r="F19" s="712"/>
      <c r="G19" s="661" t="s">
        <v>196</v>
      </c>
      <c r="H19" s="661"/>
      <c r="I19" s="661"/>
      <c r="J19" s="706" t="s">
        <v>197</v>
      </c>
      <c r="K19" s="661"/>
      <c r="L19" s="707"/>
      <c r="M19" s="661" t="s">
        <v>198</v>
      </c>
      <c r="N19" s="661"/>
      <c r="O19" s="661"/>
      <c r="P19" s="708" t="s">
        <v>196</v>
      </c>
      <c r="Q19" s="661"/>
      <c r="R19" s="661"/>
      <c r="S19" s="706" t="s">
        <v>197</v>
      </c>
      <c r="T19" s="661"/>
      <c r="U19" s="707"/>
      <c r="V19" s="661" t="s">
        <v>199</v>
      </c>
      <c r="W19" s="661"/>
      <c r="X19" s="661"/>
      <c r="Y19" s="675" t="s">
        <v>196</v>
      </c>
      <c r="Z19" s="676"/>
      <c r="AA19" s="676"/>
      <c r="AB19" s="677" t="s">
        <v>197</v>
      </c>
      <c r="AC19" s="676"/>
      <c r="AD19" s="678"/>
      <c r="AE19" s="676" t="s">
        <v>198</v>
      </c>
      <c r="AF19" s="676"/>
      <c r="AG19" s="676"/>
    </row>
    <row r="20" spans="1:33" ht="17.25" customHeight="1">
      <c r="A20" s="709" t="s">
        <v>200</v>
      </c>
      <c r="B20" s="710" t="s">
        <v>201</v>
      </c>
      <c r="C20" s="644"/>
      <c r="D20" s="711"/>
      <c r="E20" s="645">
        <v>11</v>
      </c>
      <c r="F20" s="638"/>
      <c r="G20" s="637">
        <v>5</v>
      </c>
      <c r="H20" s="637"/>
      <c r="I20" s="637"/>
      <c r="J20" s="639">
        <v>0</v>
      </c>
      <c r="K20" s="637"/>
      <c r="L20" s="640"/>
      <c r="M20" s="637">
        <v>2</v>
      </c>
      <c r="N20" s="637"/>
      <c r="O20" s="637"/>
      <c r="P20" s="653">
        <v>1</v>
      </c>
      <c r="Q20" s="637"/>
      <c r="R20" s="637"/>
      <c r="S20" s="639">
        <v>1</v>
      </c>
      <c r="T20" s="637"/>
      <c r="U20" s="640"/>
      <c r="V20" s="637">
        <v>0</v>
      </c>
      <c r="W20" s="637"/>
      <c r="X20" s="637"/>
      <c r="Y20" s="653">
        <v>2</v>
      </c>
      <c r="Z20" s="637"/>
      <c r="AA20" s="637"/>
      <c r="AB20" s="639">
        <v>0</v>
      </c>
      <c r="AC20" s="637"/>
      <c r="AD20" s="640"/>
      <c r="AE20" s="637">
        <v>0</v>
      </c>
      <c r="AF20" s="637"/>
      <c r="AG20" s="637"/>
    </row>
    <row r="21" spans="1:33" ht="17.25" customHeight="1">
      <c r="A21" s="635"/>
      <c r="B21" s="704" t="s">
        <v>202</v>
      </c>
      <c r="C21" s="635"/>
      <c r="D21" s="667"/>
      <c r="E21" s="636">
        <f aca="true" t="shared" si="0" ref="E21:E27">SUM(G21:AG21)</f>
        <v>2</v>
      </c>
      <c r="F21" s="634"/>
      <c r="G21" s="628">
        <v>2</v>
      </c>
      <c r="H21" s="628"/>
      <c r="I21" s="628"/>
      <c r="J21" s="629">
        <v>0</v>
      </c>
      <c r="K21" s="628"/>
      <c r="L21" s="630"/>
      <c r="M21" s="628">
        <v>0</v>
      </c>
      <c r="N21" s="628"/>
      <c r="O21" s="628"/>
      <c r="P21" s="633">
        <v>0</v>
      </c>
      <c r="Q21" s="628"/>
      <c r="R21" s="628"/>
      <c r="S21" s="629">
        <v>0</v>
      </c>
      <c r="T21" s="628"/>
      <c r="U21" s="630"/>
      <c r="V21" s="628">
        <v>0</v>
      </c>
      <c r="W21" s="628"/>
      <c r="X21" s="628"/>
      <c r="Y21" s="633">
        <v>0</v>
      </c>
      <c r="Z21" s="628"/>
      <c r="AA21" s="628"/>
      <c r="AB21" s="629">
        <v>0</v>
      </c>
      <c r="AC21" s="628"/>
      <c r="AD21" s="630"/>
      <c r="AE21" s="628">
        <v>0</v>
      </c>
      <c r="AF21" s="628"/>
      <c r="AG21" s="628"/>
    </row>
    <row r="22" spans="1:33" ht="17.25" customHeight="1">
      <c r="A22" s="635"/>
      <c r="B22" s="704" t="s">
        <v>203</v>
      </c>
      <c r="C22" s="635"/>
      <c r="D22" s="667"/>
      <c r="E22" s="636">
        <f t="shared" si="0"/>
        <v>4</v>
      </c>
      <c r="F22" s="634"/>
      <c r="G22" s="628">
        <v>4</v>
      </c>
      <c r="H22" s="628"/>
      <c r="I22" s="628"/>
      <c r="J22" s="629">
        <v>0</v>
      </c>
      <c r="K22" s="628"/>
      <c r="L22" s="630"/>
      <c r="M22" s="628">
        <v>0</v>
      </c>
      <c r="N22" s="628"/>
      <c r="O22" s="628"/>
      <c r="P22" s="633">
        <v>0</v>
      </c>
      <c r="Q22" s="628"/>
      <c r="R22" s="628"/>
      <c r="S22" s="629">
        <v>0</v>
      </c>
      <c r="T22" s="628"/>
      <c r="U22" s="630"/>
      <c r="V22" s="628">
        <v>0</v>
      </c>
      <c r="W22" s="628"/>
      <c r="X22" s="628"/>
      <c r="Y22" s="633">
        <v>0</v>
      </c>
      <c r="Z22" s="628"/>
      <c r="AA22" s="628"/>
      <c r="AB22" s="629">
        <v>0</v>
      </c>
      <c r="AC22" s="628"/>
      <c r="AD22" s="630"/>
      <c r="AE22" s="628">
        <v>0</v>
      </c>
      <c r="AF22" s="628"/>
      <c r="AG22" s="628"/>
    </row>
    <row r="23" spans="1:33" ht="17.25" customHeight="1">
      <c r="A23" s="635"/>
      <c r="B23" s="704" t="s">
        <v>204</v>
      </c>
      <c r="C23" s="635"/>
      <c r="D23" s="667"/>
      <c r="E23" s="636">
        <f t="shared" si="0"/>
        <v>2</v>
      </c>
      <c r="F23" s="634"/>
      <c r="G23" s="628">
        <v>2</v>
      </c>
      <c r="H23" s="628"/>
      <c r="I23" s="628"/>
      <c r="J23" s="629">
        <v>0</v>
      </c>
      <c r="K23" s="628"/>
      <c r="L23" s="630"/>
      <c r="M23" s="628">
        <v>0</v>
      </c>
      <c r="N23" s="628"/>
      <c r="O23" s="628"/>
      <c r="P23" s="633">
        <v>0</v>
      </c>
      <c r="Q23" s="628"/>
      <c r="R23" s="628"/>
      <c r="S23" s="629">
        <v>0</v>
      </c>
      <c r="T23" s="628"/>
      <c r="U23" s="630"/>
      <c r="V23" s="628">
        <v>0</v>
      </c>
      <c r="W23" s="628"/>
      <c r="X23" s="628"/>
      <c r="Y23" s="633">
        <v>0</v>
      </c>
      <c r="Z23" s="628"/>
      <c r="AA23" s="628"/>
      <c r="AB23" s="629">
        <v>0</v>
      </c>
      <c r="AC23" s="628"/>
      <c r="AD23" s="630"/>
      <c r="AE23" s="628">
        <v>0</v>
      </c>
      <c r="AF23" s="628"/>
      <c r="AG23" s="628"/>
    </row>
    <row r="24" spans="1:33" ht="17.25" customHeight="1">
      <c r="A24" s="635"/>
      <c r="B24" s="704" t="s">
        <v>205</v>
      </c>
      <c r="C24" s="635"/>
      <c r="D24" s="667"/>
      <c r="E24" s="636">
        <f t="shared" si="0"/>
        <v>1</v>
      </c>
      <c r="F24" s="634"/>
      <c r="G24" s="628">
        <v>1</v>
      </c>
      <c r="H24" s="628"/>
      <c r="I24" s="628"/>
      <c r="J24" s="629">
        <v>0</v>
      </c>
      <c r="K24" s="628"/>
      <c r="L24" s="630"/>
      <c r="M24" s="628">
        <v>0</v>
      </c>
      <c r="N24" s="628"/>
      <c r="O24" s="628"/>
      <c r="P24" s="633">
        <v>0</v>
      </c>
      <c r="Q24" s="628"/>
      <c r="R24" s="628"/>
      <c r="S24" s="629">
        <v>0</v>
      </c>
      <c r="T24" s="628"/>
      <c r="U24" s="630"/>
      <c r="V24" s="628">
        <v>0</v>
      </c>
      <c r="W24" s="628"/>
      <c r="X24" s="628"/>
      <c r="Y24" s="633">
        <v>0</v>
      </c>
      <c r="Z24" s="628"/>
      <c r="AA24" s="628"/>
      <c r="AB24" s="629">
        <v>0</v>
      </c>
      <c r="AC24" s="628"/>
      <c r="AD24" s="630"/>
      <c r="AE24" s="628">
        <v>0</v>
      </c>
      <c r="AF24" s="628"/>
      <c r="AG24" s="628"/>
    </row>
    <row r="25" spans="1:33" ht="17.25" customHeight="1">
      <c r="A25" s="631"/>
      <c r="B25" s="705" t="s">
        <v>206</v>
      </c>
      <c r="C25" s="631"/>
      <c r="D25" s="690"/>
      <c r="E25" s="632">
        <f t="shared" si="0"/>
        <v>2</v>
      </c>
      <c r="F25" s="624"/>
      <c r="G25" s="623">
        <v>1</v>
      </c>
      <c r="H25" s="623"/>
      <c r="I25" s="623"/>
      <c r="J25" s="626">
        <v>0</v>
      </c>
      <c r="K25" s="623"/>
      <c r="L25" s="627"/>
      <c r="M25" s="623">
        <v>0</v>
      </c>
      <c r="N25" s="623"/>
      <c r="O25" s="623"/>
      <c r="P25" s="625">
        <v>0</v>
      </c>
      <c r="Q25" s="623"/>
      <c r="R25" s="623"/>
      <c r="S25" s="626">
        <v>0</v>
      </c>
      <c r="T25" s="623"/>
      <c r="U25" s="627"/>
      <c r="V25" s="623">
        <v>0</v>
      </c>
      <c r="W25" s="623"/>
      <c r="X25" s="623"/>
      <c r="Y25" s="625">
        <v>0</v>
      </c>
      <c r="Z25" s="623"/>
      <c r="AA25" s="623"/>
      <c r="AB25" s="626">
        <v>1</v>
      </c>
      <c r="AC25" s="623"/>
      <c r="AD25" s="627"/>
      <c r="AE25" s="623">
        <v>0</v>
      </c>
      <c r="AF25" s="623"/>
      <c r="AG25" s="623"/>
    </row>
    <row r="26" spans="1:33" ht="17.25" customHeight="1">
      <c r="A26" s="697" t="s">
        <v>207</v>
      </c>
      <c r="B26" s="698" t="s">
        <v>208</v>
      </c>
      <c r="C26" s="699"/>
      <c r="D26" s="700"/>
      <c r="E26" s="695">
        <f t="shared" si="0"/>
        <v>11</v>
      </c>
      <c r="F26" s="696"/>
      <c r="G26" s="628">
        <v>6</v>
      </c>
      <c r="H26" s="628"/>
      <c r="I26" s="628"/>
      <c r="J26" s="629">
        <v>1</v>
      </c>
      <c r="K26" s="628"/>
      <c r="L26" s="630"/>
      <c r="M26" s="628">
        <v>2</v>
      </c>
      <c r="N26" s="628"/>
      <c r="O26" s="628"/>
      <c r="P26" s="633">
        <v>0</v>
      </c>
      <c r="Q26" s="628"/>
      <c r="R26" s="628"/>
      <c r="S26" s="629">
        <v>0</v>
      </c>
      <c r="T26" s="628"/>
      <c r="U26" s="630"/>
      <c r="V26" s="628">
        <v>0</v>
      </c>
      <c r="W26" s="628"/>
      <c r="X26" s="628"/>
      <c r="Y26" s="633">
        <v>2</v>
      </c>
      <c r="Z26" s="628"/>
      <c r="AA26" s="628"/>
      <c r="AB26" s="629">
        <v>0</v>
      </c>
      <c r="AC26" s="628"/>
      <c r="AD26" s="630"/>
      <c r="AE26" s="628">
        <v>0</v>
      </c>
      <c r="AF26" s="628"/>
      <c r="AG26" s="628"/>
    </row>
    <row r="27" spans="1:33" ht="17.25" customHeight="1">
      <c r="A27" s="697"/>
      <c r="B27" s="692" t="s">
        <v>209</v>
      </c>
      <c r="C27" s="693"/>
      <c r="D27" s="694"/>
      <c r="E27" s="695">
        <f t="shared" si="0"/>
        <v>4</v>
      </c>
      <c r="F27" s="696"/>
      <c r="G27" s="628">
        <v>1</v>
      </c>
      <c r="H27" s="628"/>
      <c r="I27" s="628"/>
      <c r="J27" s="629">
        <v>0</v>
      </c>
      <c r="K27" s="628"/>
      <c r="L27" s="630"/>
      <c r="M27" s="628">
        <v>1</v>
      </c>
      <c r="N27" s="628"/>
      <c r="O27" s="628"/>
      <c r="P27" s="633">
        <v>0</v>
      </c>
      <c r="Q27" s="628"/>
      <c r="R27" s="628"/>
      <c r="S27" s="629">
        <v>0</v>
      </c>
      <c r="T27" s="628"/>
      <c r="U27" s="630"/>
      <c r="V27" s="628">
        <v>0</v>
      </c>
      <c r="W27" s="628"/>
      <c r="X27" s="628"/>
      <c r="Y27" s="633">
        <v>2</v>
      </c>
      <c r="Z27" s="628"/>
      <c r="AA27" s="628"/>
      <c r="AB27" s="629">
        <v>0</v>
      </c>
      <c r="AC27" s="628"/>
      <c r="AD27" s="630"/>
      <c r="AE27" s="628">
        <v>0</v>
      </c>
      <c r="AF27" s="628"/>
      <c r="AG27" s="628"/>
    </row>
    <row r="28" spans="1:33" ht="17.25" customHeight="1">
      <c r="A28" s="697"/>
      <c r="B28" s="692" t="s">
        <v>210</v>
      </c>
      <c r="C28" s="693"/>
      <c r="D28" s="694"/>
      <c r="E28" s="695">
        <v>3</v>
      </c>
      <c r="F28" s="696"/>
      <c r="G28" s="628">
        <v>3</v>
      </c>
      <c r="H28" s="628"/>
      <c r="I28" s="628"/>
      <c r="J28" s="629">
        <v>0</v>
      </c>
      <c r="K28" s="628"/>
      <c r="L28" s="630"/>
      <c r="M28" s="628">
        <v>0</v>
      </c>
      <c r="N28" s="628"/>
      <c r="O28" s="628"/>
      <c r="P28" s="633">
        <v>0</v>
      </c>
      <c r="Q28" s="628"/>
      <c r="R28" s="628"/>
      <c r="S28" s="629">
        <v>0</v>
      </c>
      <c r="T28" s="628"/>
      <c r="U28" s="630"/>
      <c r="V28" s="628">
        <v>0</v>
      </c>
      <c r="W28" s="628"/>
      <c r="X28" s="628"/>
      <c r="Y28" s="633">
        <v>0</v>
      </c>
      <c r="Z28" s="628"/>
      <c r="AA28" s="628"/>
      <c r="AB28" s="629">
        <v>0</v>
      </c>
      <c r="AC28" s="628"/>
      <c r="AD28" s="630"/>
      <c r="AE28" s="628">
        <v>0</v>
      </c>
      <c r="AF28" s="628"/>
      <c r="AG28" s="628"/>
    </row>
    <row r="29" spans="1:33" ht="17.25" customHeight="1">
      <c r="A29" s="697"/>
      <c r="B29" s="701" t="s">
        <v>211</v>
      </c>
      <c r="C29" s="702"/>
      <c r="D29" s="703"/>
      <c r="E29" s="695">
        <v>0</v>
      </c>
      <c r="F29" s="696"/>
      <c r="G29" s="628">
        <v>0</v>
      </c>
      <c r="H29" s="628"/>
      <c r="I29" s="628"/>
      <c r="J29" s="629">
        <v>0</v>
      </c>
      <c r="K29" s="628"/>
      <c r="L29" s="630"/>
      <c r="M29" s="628">
        <v>0</v>
      </c>
      <c r="N29" s="628"/>
      <c r="O29" s="628"/>
      <c r="P29" s="633">
        <v>0</v>
      </c>
      <c r="Q29" s="628"/>
      <c r="R29" s="628"/>
      <c r="S29" s="629">
        <v>0</v>
      </c>
      <c r="T29" s="628"/>
      <c r="U29" s="630"/>
      <c r="V29" s="628">
        <v>0</v>
      </c>
      <c r="W29" s="628"/>
      <c r="X29" s="628"/>
      <c r="Y29" s="633">
        <v>0</v>
      </c>
      <c r="Z29" s="628"/>
      <c r="AA29" s="628"/>
      <c r="AB29" s="629">
        <v>0</v>
      </c>
      <c r="AC29" s="628"/>
      <c r="AD29" s="630"/>
      <c r="AE29" s="628">
        <v>0</v>
      </c>
      <c r="AF29" s="628"/>
      <c r="AG29" s="628"/>
    </row>
    <row r="30" spans="1:33" ht="17.25" customHeight="1" thickBot="1">
      <c r="A30" s="691" t="s">
        <v>181</v>
      </c>
      <c r="B30" s="691"/>
      <c r="C30" s="691"/>
      <c r="D30" s="691"/>
      <c r="E30" s="665">
        <f>SUM(G30:AG30)</f>
        <v>40</v>
      </c>
      <c r="F30" s="620"/>
      <c r="G30" s="619">
        <f>SUM(G20:I29)</f>
        <v>25</v>
      </c>
      <c r="H30" s="619"/>
      <c r="I30" s="619"/>
      <c r="J30" s="618">
        <f>SUM(J20:L29)</f>
        <v>1</v>
      </c>
      <c r="K30" s="619"/>
      <c r="L30" s="666"/>
      <c r="M30" s="619">
        <f>SUM(M20:O29)</f>
        <v>5</v>
      </c>
      <c r="N30" s="619"/>
      <c r="O30" s="619"/>
      <c r="P30" s="647">
        <f>SUM(P20:R29)</f>
        <v>1</v>
      </c>
      <c r="Q30" s="619"/>
      <c r="R30" s="619"/>
      <c r="S30" s="618">
        <f>SUM(S20:U29)</f>
        <v>1</v>
      </c>
      <c r="T30" s="619"/>
      <c r="U30" s="666"/>
      <c r="V30" s="619">
        <f>SUM(V20:X29)</f>
        <v>0</v>
      </c>
      <c r="W30" s="619"/>
      <c r="X30" s="619"/>
      <c r="Y30" s="647">
        <f>SUM(Y20:AA29)</f>
        <v>6</v>
      </c>
      <c r="Z30" s="619"/>
      <c r="AA30" s="619"/>
      <c r="AB30" s="618">
        <f>SUM(AB20:AD29)</f>
        <v>1</v>
      </c>
      <c r="AC30" s="619"/>
      <c r="AD30" s="666"/>
      <c r="AE30" s="619">
        <f>SUM(AE20:AG29)</f>
        <v>0</v>
      </c>
      <c r="AF30" s="619"/>
      <c r="AG30" s="619"/>
    </row>
    <row r="31" ht="19.5" customHeight="1"/>
    <row r="33" spans="1:14" ht="12.75">
      <c r="A33" s="99" t="s">
        <v>407</v>
      </c>
      <c r="N33" s="540" t="s">
        <v>406</v>
      </c>
    </row>
    <row r="34" ht="6" customHeight="1" thickBot="1"/>
    <row r="35" spans="1:34" ht="18.75" customHeight="1">
      <c r="A35" s="681" t="s">
        <v>212</v>
      </c>
      <c r="B35" s="681"/>
      <c r="C35" s="683" t="s">
        <v>181</v>
      </c>
      <c r="D35" s="684"/>
      <c r="E35" s="662" t="s">
        <v>213</v>
      </c>
      <c r="F35" s="659"/>
      <c r="G35" s="659"/>
      <c r="H35" s="659"/>
      <c r="I35" s="659"/>
      <c r="J35" s="659"/>
      <c r="K35" s="687" t="s">
        <v>214</v>
      </c>
      <c r="L35" s="684"/>
      <c r="M35" s="102"/>
      <c r="N35" s="657" t="s">
        <v>215</v>
      </c>
      <c r="O35" s="657"/>
      <c r="P35" s="657"/>
      <c r="Q35" s="657"/>
      <c r="R35" s="657"/>
      <c r="S35" s="657"/>
      <c r="T35" s="689"/>
      <c r="U35" s="658" t="s">
        <v>181</v>
      </c>
      <c r="V35" s="659"/>
      <c r="W35" s="659"/>
      <c r="X35" s="659"/>
      <c r="Y35" s="659"/>
      <c r="Z35" s="663"/>
      <c r="AA35" s="659" t="s">
        <v>216</v>
      </c>
      <c r="AB35" s="659"/>
      <c r="AC35" s="659"/>
      <c r="AD35" s="659"/>
      <c r="AE35" s="659"/>
      <c r="AF35" s="659"/>
      <c r="AG35" s="662" t="s">
        <v>217</v>
      </c>
      <c r="AH35" s="659"/>
    </row>
    <row r="36" spans="1:34" ht="18.75" customHeight="1">
      <c r="A36" s="682"/>
      <c r="B36" s="682"/>
      <c r="C36" s="685"/>
      <c r="D36" s="686"/>
      <c r="E36" s="675" t="s">
        <v>181</v>
      </c>
      <c r="F36" s="676"/>
      <c r="G36" s="677" t="s">
        <v>218</v>
      </c>
      <c r="H36" s="678"/>
      <c r="I36" s="676" t="s">
        <v>219</v>
      </c>
      <c r="J36" s="679"/>
      <c r="K36" s="688"/>
      <c r="L36" s="686"/>
      <c r="M36" s="102"/>
      <c r="N36" s="631"/>
      <c r="O36" s="631"/>
      <c r="P36" s="631"/>
      <c r="Q36" s="631"/>
      <c r="R36" s="631"/>
      <c r="S36" s="631"/>
      <c r="T36" s="690"/>
      <c r="U36" s="680" t="s">
        <v>181</v>
      </c>
      <c r="V36" s="676"/>
      <c r="W36" s="677" t="s">
        <v>220</v>
      </c>
      <c r="X36" s="678"/>
      <c r="Y36" s="676" t="s">
        <v>221</v>
      </c>
      <c r="Z36" s="679"/>
      <c r="AA36" s="676" t="s">
        <v>181</v>
      </c>
      <c r="AB36" s="676"/>
      <c r="AC36" s="677" t="s">
        <v>220</v>
      </c>
      <c r="AD36" s="678"/>
      <c r="AE36" s="676" t="s">
        <v>221</v>
      </c>
      <c r="AF36" s="679"/>
      <c r="AG36" s="672" t="s">
        <v>220</v>
      </c>
      <c r="AH36" s="673"/>
    </row>
    <row r="37" spans="1:34" ht="18.75" customHeight="1">
      <c r="A37" s="635" t="s">
        <v>222</v>
      </c>
      <c r="B37" s="635"/>
      <c r="C37" s="636">
        <v>3</v>
      </c>
      <c r="D37" s="628"/>
      <c r="E37" s="633">
        <f>SUM(G37:J37)</f>
        <v>2</v>
      </c>
      <c r="F37" s="628"/>
      <c r="G37" s="629">
        <v>1</v>
      </c>
      <c r="H37" s="630"/>
      <c r="I37" s="628">
        <v>1</v>
      </c>
      <c r="J37" s="628"/>
      <c r="K37" s="633">
        <v>1</v>
      </c>
      <c r="L37" s="628"/>
      <c r="M37" s="109"/>
      <c r="N37" s="635" t="s">
        <v>223</v>
      </c>
      <c r="O37" s="635"/>
      <c r="P37" s="635"/>
      <c r="Q37" s="635"/>
      <c r="R37" s="635"/>
      <c r="S37" s="635"/>
      <c r="T37" s="667"/>
      <c r="U37" s="674">
        <v>39</v>
      </c>
      <c r="V37" s="671">
        <v>37</v>
      </c>
      <c r="W37" s="668">
        <v>37</v>
      </c>
      <c r="X37" s="671">
        <v>39</v>
      </c>
      <c r="Y37" s="668">
        <v>2</v>
      </c>
      <c r="Z37" s="669">
        <v>2</v>
      </c>
      <c r="AA37" s="670">
        <v>33</v>
      </c>
      <c r="AB37" s="671">
        <v>31</v>
      </c>
      <c r="AC37" s="668">
        <v>31</v>
      </c>
      <c r="AD37" s="671">
        <v>33</v>
      </c>
      <c r="AE37" s="668">
        <v>2</v>
      </c>
      <c r="AF37" s="669">
        <v>2</v>
      </c>
      <c r="AG37" s="633">
        <v>6</v>
      </c>
      <c r="AH37" s="628"/>
    </row>
    <row r="38" spans="1:34" ht="18.75" customHeight="1">
      <c r="A38" s="635" t="s">
        <v>224</v>
      </c>
      <c r="B38" s="635"/>
      <c r="C38" s="636">
        <v>3</v>
      </c>
      <c r="D38" s="628"/>
      <c r="E38" s="633">
        <f>SUM(G38:J38)</f>
        <v>3</v>
      </c>
      <c r="F38" s="628"/>
      <c r="G38" s="629">
        <v>0</v>
      </c>
      <c r="H38" s="630"/>
      <c r="I38" s="628">
        <v>3</v>
      </c>
      <c r="J38" s="628"/>
      <c r="K38" s="633">
        <v>0</v>
      </c>
      <c r="L38" s="628"/>
      <c r="M38" s="109"/>
      <c r="N38" s="635" t="s">
        <v>225</v>
      </c>
      <c r="O38" s="635"/>
      <c r="P38" s="635"/>
      <c r="Q38" s="635"/>
      <c r="R38" s="635"/>
      <c r="S38" s="635"/>
      <c r="T38" s="667"/>
      <c r="U38" s="636">
        <v>0</v>
      </c>
      <c r="V38" s="628"/>
      <c r="W38" s="629">
        <v>0</v>
      </c>
      <c r="X38" s="630"/>
      <c r="Y38" s="628">
        <v>0</v>
      </c>
      <c r="Z38" s="634"/>
      <c r="AA38" s="628">
        <v>0</v>
      </c>
      <c r="AB38" s="628"/>
      <c r="AC38" s="629">
        <v>0</v>
      </c>
      <c r="AD38" s="630"/>
      <c r="AE38" s="628">
        <v>0</v>
      </c>
      <c r="AF38" s="628"/>
      <c r="AG38" s="633">
        <v>0</v>
      </c>
      <c r="AH38" s="628"/>
    </row>
    <row r="39" spans="1:34" ht="18.75" customHeight="1">
      <c r="A39" s="635" t="s">
        <v>226</v>
      </c>
      <c r="B39" s="635"/>
      <c r="C39" s="636">
        <v>2</v>
      </c>
      <c r="D39" s="628"/>
      <c r="E39" s="633">
        <f>SUM(G39:J39)</f>
        <v>2</v>
      </c>
      <c r="F39" s="628"/>
      <c r="G39" s="629">
        <v>1</v>
      </c>
      <c r="H39" s="630"/>
      <c r="I39" s="628">
        <v>1</v>
      </c>
      <c r="J39" s="628"/>
      <c r="K39" s="633">
        <v>0</v>
      </c>
      <c r="L39" s="628"/>
      <c r="M39" s="109"/>
      <c r="N39" s="635" t="s">
        <v>227</v>
      </c>
      <c r="O39" s="635"/>
      <c r="P39" s="635"/>
      <c r="Q39" s="635"/>
      <c r="R39" s="635"/>
      <c r="S39" s="635"/>
      <c r="T39" s="667"/>
      <c r="U39" s="636">
        <v>1</v>
      </c>
      <c r="V39" s="628"/>
      <c r="W39" s="629">
        <v>1</v>
      </c>
      <c r="X39" s="630"/>
      <c r="Y39" s="628">
        <v>0</v>
      </c>
      <c r="Z39" s="634"/>
      <c r="AA39" s="628">
        <v>0</v>
      </c>
      <c r="AB39" s="628"/>
      <c r="AC39" s="629">
        <v>0</v>
      </c>
      <c r="AD39" s="630"/>
      <c r="AE39" s="628">
        <v>0</v>
      </c>
      <c r="AF39" s="628"/>
      <c r="AG39" s="633">
        <v>1</v>
      </c>
      <c r="AH39" s="628"/>
    </row>
    <row r="40" spans="1:34" ht="18.75" customHeight="1" thickBot="1">
      <c r="A40" s="654" t="s">
        <v>181</v>
      </c>
      <c r="B40" s="654"/>
      <c r="C40" s="665">
        <f>SUM(C37:D39)</f>
        <v>8</v>
      </c>
      <c r="D40" s="619"/>
      <c r="E40" s="647">
        <f>SUM(E37:F39)</f>
        <v>7</v>
      </c>
      <c r="F40" s="619"/>
      <c r="G40" s="618">
        <f>SUM(G37:H39)</f>
        <v>2</v>
      </c>
      <c r="H40" s="666"/>
      <c r="I40" s="619">
        <f>SUM(I37:J39)</f>
        <v>5</v>
      </c>
      <c r="J40" s="619"/>
      <c r="K40" s="647">
        <f>SUM(K37:L39)</f>
        <v>1</v>
      </c>
      <c r="L40" s="619"/>
      <c r="M40" s="109"/>
      <c r="N40" s="654" t="s">
        <v>181</v>
      </c>
      <c r="O40" s="654"/>
      <c r="P40" s="654"/>
      <c r="Q40" s="654"/>
      <c r="R40" s="654"/>
      <c r="S40" s="654"/>
      <c r="T40" s="655"/>
      <c r="U40" s="656">
        <v>40</v>
      </c>
      <c r="V40" s="651">
        <v>38</v>
      </c>
      <c r="W40" s="648">
        <v>38</v>
      </c>
      <c r="X40" s="651">
        <v>40</v>
      </c>
      <c r="Y40" s="648">
        <v>2</v>
      </c>
      <c r="Z40" s="649">
        <v>2</v>
      </c>
      <c r="AA40" s="650">
        <v>33</v>
      </c>
      <c r="AB40" s="651">
        <v>31</v>
      </c>
      <c r="AC40" s="648">
        <v>31</v>
      </c>
      <c r="AD40" s="651">
        <v>33</v>
      </c>
      <c r="AE40" s="648">
        <v>2</v>
      </c>
      <c r="AF40" s="649">
        <v>2</v>
      </c>
      <c r="AG40" s="647">
        <f>SUM(AG37:AH39)</f>
        <v>7</v>
      </c>
      <c r="AH40" s="619"/>
    </row>
    <row r="41" ht="15.75" customHeight="1"/>
    <row r="43" ht="12.75">
      <c r="A43" s="99" t="s">
        <v>405</v>
      </c>
    </row>
    <row r="44" ht="5.25" customHeight="1" thickBot="1"/>
    <row r="45" spans="1:32" ht="18" customHeight="1">
      <c r="A45" s="657" t="s">
        <v>190</v>
      </c>
      <c r="B45" s="657"/>
      <c r="C45" s="657"/>
      <c r="D45" s="658" t="s">
        <v>181</v>
      </c>
      <c r="E45" s="659"/>
      <c r="F45" s="662" t="s">
        <v>191</v>
      </c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63"/>
      <c r="X45" s="659" t="s">
        <v>192</v>
      </c>
      <c r="Y45" s="659"/>
      <c r="Z45" s="659"/>
      <c r="AA45" s="659"/>
      <c r="AB45" s="659"/>
      <c r="AC45" s="659"/>
      <c r="AD45" s="659"/>
      <c r="AE45" s="659"/>
      <c r="AF45" s="659"/>
    </row>
    <row r="46" spans="1:32" ht="18" customHeight="1">
      <c r="A46" s="635"/>
      <c r="B46" s="635"/>
      <c r="C46" s="635"/>
      <c r="D46" s="660"/>
      <c r="E46" s="661"/>
      <c r="F46" s="664" t="s">
        <v>193</v>
      </c>
      <c r="G46" s="664"/>
      <c r="H46" s="664"/>
      <c r="I46" s="664"/>
      <c r="J46" s="664"/>
      <c r="K46" s="664"/>
      <c r="L46" s="664"/>
      <c r="M46" s="664"/>
      <c r="N46" s="664"/>
      <c r="O46" s="664" t="s">
        <v>194</v>
      </c>
      <c r="P46" s="664"/>
      <c r="Q46" s="664"/>
      <c r="R46" s="664"/>
      <c r="S46" s="664"/>
      <c r="T46" s="664"/>
      <c r="U46" s="664"/>
      <c r="V46" s="664"/>
      <c r="W46" s="664"/>
      <c r="X46" s="108"/>
      <c r="Y46" s="661" t="s">
        <v>195</v>
      </c>
      <c r="Z46" s="661"/>
      <c r="AA46" s="661"/>
      <c r="AB46" s="661"/>
      <c r="AC46" s="661"/>
      <c r="AD46" s="661"/>
      <c r="AE46" s="661"/>
      <c r="AF46" s="108"/>
    </row>
    <row r="47" spans="1:32" ht="18" customHeight="1">
      <c r="A47" s="635"/>
      <c r="B47" s="635"/>
      <c r="C47" s="635"/>
      <c r="D47" s="660"/>
      <c r="E47" s="661"/>
      <c r="F47" s="652" t="s">
        <v>196</v>
      </c>
      <c r="G47" s="641"/>
      <c r="H47" s="641"/>
      <c r="I47" s="642" t="s">
        <v>197</v>
      </c>
      <c r="J47" s="641"/>
      <c r="K47" s="643"/>
      <c r="L47" s="641" t="s">
        <v>198</v>
      </c>
      <c r="M47" s="641"/>
      <c r="N47" s="641"/>
      <c r="O47" s="652" t="s">
        <v>196</v>
      </c>
      <c r="P47" s="641"/>
      <c r="Q47" s="641"/>
      <c r="R47" s="642" t="s">
        <v>197</v>
      </c>
      <c r="S47" s="641"/>
      <c r="T47" s="643"/>
      <c r="U47" s="641" t="s">
        <v>198</v>
      </c>
      <c r="V47" s="641"/>
      <c r="W47" s="646"/>
      <c r="X47" s="641" t="s">
        <v>196</v>
      </c>
      <c r="Y47" s="641"/>
      <c r="Z47" s="641"/>
      <c r="AA47" s="642" t="s">
        <v>197</v>
      </c>
      <c r="AB47" s="641"/>
      <c r="AC47" s="643"/>
      <c r="AD47" s="641" t="s">
        <v>198</v>
      </c>
      <c r="AE47" s="641"/>
      <c r="AF47" s="641"/>
    </row>
    <row r="48" spans="1:32" ht="19.5" customHeight="1">
      <c r="A48" s="644" t="s">
        <v>201</v>
      </c>
      <c r="B48" s="644"/>
      <c r="C48" s="644"/>
      <c r="D48" s="645">
        <f aca="true" t="shared" si="1" ref="D48:D54">SUM(F48:AF48)</f>
        <v>26</v>
      </c>
      <c r="E48" s="637"/>
      <c r="F48" s="653">
        <v>12</v>
      </c>
      <c r="G48" s="637"/>
      <c r="H48" s="640"/>
      <c r="I48" s="639">
        <v>1</v>
      </c>
      <c r="J48" s="637"/>
      <c r="K48" s="640"/>
      <c r="L48" s="639">
        <v>5</v>
      </c>
      <c r="M48" s="637"/>
      <c r="N48" s="638"/>
      <c r="O48" s="653">
        <v>1</v>
      </c>
      <c r="P48" s="637"/>
      <c r="Q48" s="637"/>
      <c r="R48" s="639">
        <v>1</v>
      </c>
      <c r="S48" s="637"/>
      <c r="T48" s="640"/>
      <c r="U48" s="637">
        <v>0</v>
      </c>
      <c r="V48" s="637"/>
      <c r="W48" s="638"/>
      <c r="X48" s="637">
        <v>6</v>
      </c>
      <c r="Y48" s="637"/>
      <c r="Z48" s="637"/>
      <c r="AA48" s="639">
        <v>0</v>
      </c>
      <c r="AB48" s="637"/>
      <c r="AC48" s="640"/>
      <c r="AD48" s="637">
        <v>0</v>
      </c>
      <c r="AE48" s="637"/>
      <c r="AF48" s="637"/>
    </row>
    <row r="49" spans="1:32" ht="19.5" customHeight="1">
      <c r="A49" s="635" t="s">
        <v>202</v>
      </c>
      <c r="B49" s="635"/>
      <c r="C49" s="635"/>
      <c r="D49" s="636">
        <f t="shared" si="1"/>
        <v>3</v>
      </c>
      <c r="E49" s="628"/>
      <c r="F49" s="633">
        <v>3</v>
      </c>
      <c r="G49" s="628"/>
      <c r="H49" s="628"/>
      <c r="I49" s="629">
        <v>0</v>
      </c>
      <c r="J49" s="628"/>
      <c r="K49" s="630"/>
      <c r="L49" s="628">
        <v>0</v>
      </c>
      <c r="M49" s="628"/>
      <c r="N49" s="628"/>
      <c r="O49" s="633">
        <v>0</v>
      </c>
      <c r="P49" s="628"/>
      <c r="Q49" s="628"/>
      <c r="R49" s="629">
        <v>0</v>
      </c>
      <c r="S49" s="628"/>
      <c r="T49" s="630"/>
      <c r="U49" s="628">
        <v>0</v>
      </c>
      <c r="V49" s="628"/>
      <c r="W49" s="634"/>
      <c r="X49" s="628">
        <v>0</v>
      </c>
      <c r="Y49" s="628"/>
      <c r="Z49" s="628"/>
      <c r="AA49" s="629">
        <v>0</v>
      </c>
      <c r="AB49" s="628"/>
      <c r="AC49" s="630"/>
      <c r="AD49" s="628">
        <v>0</v>
      </c>
      <c r="AE49" s="628"/>
      <c r="AF49" s="628"/>
    </row>
    <row r="50" spans="1:32" ht="19.5" customHeight="1">
      <c r="A50" s="635" t="s">
        <v>203</v>
      </c>
      <c r="B50" s="635"/>
      <c r="C50" s="635"/>
      <c r="D50" s="636">
        <f t="shared" si="1"/>
        <v>8</v>
      </c>
      <c r="E50" s="628"/>
      <c r="F50" s="633">
        <v>7</v>
      </c>
      <c r="G50" s="628"/>
      <c r="H50" s="628"/>
      <c r="I50" s="629">
        <v>0</v>
      </c>
      <c r="J50" s="628"/>
      <c r="K50" s="630"/>
      <c r="L50" s="628">
        <v>0</v>
      </c>
      <c r="M50" s="628"/>
      <c r="N50" s="628"/>
      <c r="O50" s="633">
        <v>0</v>
      </c>
      <c r="P50" s="628"/>
      <c r="Q50" s="628"/>
      <c r="R50" s="629">
        <v>0</v>
      </c>
      <c r="S50" s="628"/>
      <c r="T50" s="630"/>
      <c r="U50" s="628">
        <v>0</v>
      </c>
      <c r="V50" s="628"/>
      <c r="W50" s="634"/>
      <c r="X50" s="628">
        <v>1</v>
      </c>
      <c r="Y50" s="628"/>
      <c r="Z50" s="628"/>
      <c r="AA50" s="629">
        <v>0</v>
      </c>
      <c r="AB50" s="628"/>
      <c r="AC50" s="630"/>
      <c r="AD50" s="628">
        <v>0</v>
      </c>
      <c r="AE50" s="628"/>
      <c r="AF50" s="628"/>
    </row>
    <row r="51" spans="1:32" ht="19.5" customHeight="1">
      <c r="A51" s="635" t="s">
        <v>204</v>
      </c>
      <c r="B51" s="635"/>
      <c r="C51" s="635"/>
      <c r="D51" s="636">
        <f t="shared" si="1"/>
        <v>10</v>
      </c>
      <c r="E51" s="628"/>
      <c r="F51" s="633">
        <v>7</v>
      </c>
      <c r="G51" s="628"/>
      <c r="H51" s="628"/>
      <c r="I51" s="629">
        <v>1</v>
      </c>
      <c r="J51" s="628"/>
      <c r="K51" s="630"/>
      <c r="L51" s="628">
        <v>0</v>
      </c>
      <c r="M51" s="628"/>
      <c r="N51" s="628"/>
      <c r="O51" s="633">
        <v>0</v>
      </c>
      <c r="P51" s="628"/>
      <c r="Q51" s="628"/>
      <c r="R51" s="629">
        <v>0</v>
      </c>
      <c r="S51" s="628"/>
      <c r="T51" s="630"/>
      <c r="U51" s="628">
        <v>0</v>
      </c>
      <c r="V51" s="628"/>
      <c r="W51" s="634"/>
      <c r="X51" s="628">
        <v>2</v>
      </c>
      <c r="Y51" s="628"/>
      <c r="Z51" s="628"/>
      <c r="AA51" s="629">
        <v>0</v>
      </c>
      <c r="AB51" s="628"/>
      <c r="AC51" s="630"/>
      <c r="AD51" s="628">
        <v>0</v>
      </c>
      <c r="AE51" s="628"/>
      <c r="AF51" s="628"/>
    </row>
    <row r="52" spans="1:32" ht="19.5" customHeight="1">
      <c r="A52" s="635" t="s">
        <v>205</v>
      </c>
      <c r="B52" s="635"/>
      <c r="C52" s="635"/>
      <c r="D52" s="636">
        <f t="shared" si="1"/>
        <v>1</v>
      </c>
      <c r="E52" s="628"/>
      <c r="F52" s="633">
        <v>1</v>
      </c>
      <c r="G52" s="628"/>
      <c r="H52" s="628"/>
      <c r="I52" s="629">
        <v>0</v>
      </c>
      <c r="J52" s="628"/>
      <c r="K52" s="630"/>
      <c r="L52" s="628">
        <v>0</v>
      </c>
      <c r="M52" s="628"/>
      <c r="N52" s="628"/>
      <c r="O52" s="633">
        <v>0</v>
      </c>
      <c r="P52" s="628"/>
      <c r="Q52" s="628"/>
      <c r="R52" s="629">
        <v>0</v>
      </c>
      <c r="S52" s="628"/>
      <c r="T52" s="630"/>
      <c r="U52" s="628">
        <v>0</v>
      </c>
      <c r="V52" s="628"/>
      <c r="W52" s="634"/>
      <c r="X52" s="628">
        <v>0</v>
      </c>
      <c r="Y52" s="628"/>
      <c r="Z52" s="628"/>
      <c r="AA52" s="629">
        <v>0</v>
      </c>
      <c r="AB52" s="628"/>
      <c r="AC52" s="630"/>
      <c r="AD52" s="628">
        <v>0</v>
      </c>
      <c r="AE52" s="628"/>
      <c r="AF52" s="628"/>
    </row>
    <row r="53" spans="1:32" ht="19.5" customHeight="1">
      <c r="A53" s="635" t="s">
        <v>228</v>
      </c>
      <c r="B53" s="635"/>
      <c r="C53" s="635"/>
      <c r="D53" s="636">
        <f t="shared" si="1"/>
        <v>5</v>
      </c>
      <c r="E53" s="628"/>
      <c r="F53" s="633">
        <v>4</v>
      </c>
      <c r="G53" s="628"/>
      <c r="H53" s="628"/>
      <c r="I53" s="629">
        <v>0</v>
      </c>
      <c r="J53" s="628"/>
      <c r="K53" s="630"/>
      <c r="L53" s="628">
        <v>0</v>
      </c>
      <c r="M53" s="628"/>
      <c r="N53" s="628"/>
      <c r="O53" s="633">
        <v>0</v>
      </c>
      <c r="P53" s="628"/>
      <c r="Q53" s="628"/>
      <c r="R53" s="629">
        <v>0</v>
      </c>
      <c r="S53" s="628"/>
      <c r="T53" s="630"/>
      <c r="U53" s="628">
        <v>0</v>
      </c>
      <c r="V53" s="628"/>
      <c r="W53" s="634"/>
      <c r="X53" s="628">
        <v>1</v>
      </c>
      <c r="Y53" s="628"/>
      <c r="Z53" s="628"/>
      <c r="AA53" s="629">
        <v>0</v>
      </c>
      <c r="AB53" s="628"/>
      <c r="AC53" s="630"/>
      <c r="AD53" s="628">
        <v>0</v>
      </c>
      <c r="AE53" s="628"/>
      <c r="AF53" s="628"/>
    </row>
    <row r="54" spans="1:32" ht="19.5" customHeight="1">
      <c r="A54" s="635" t="s">
        <v>229</v>
      </c>
      <c r="B54" s="635"/>
      <c r="C54" s="635"/>
      <c r="D54" s="636">
        <f t="shared" si="1"/>
        <v>1</v>
      </c>
      <c r="E54" s="628"/>
      <c r="F54" s="633">
        <v>0</v>
      </c>
      <c r="G54" s="628"/>
      <c r="H54" s="628"/>
      <c r="I54" s="629">
        <v>0</v>
      </c>
      <c r="J54" s="628"/>
      <c r="K54" s="630"/>
      <c r="L54" s="628">
        <v>0</v>
      </c>
      <c r="M54" s="628"/>
      <c r="N54" s="628"/>
      <c r="O54" s="633">
        <v>0</v>
      </c>
      <c r="P54" s="628"/>
      <c r="Q54" s="628"/>
      <c r="R54" s="629">
        <v>0</v>
      </c>
      <c r="S54" s="628"/>
      <c r="T54" s="630"/>
      <c r="U54" s="628">
        <v>0</v>
      </c>
      <c r="V54" s="628"/>
      <c r="W54" s="634"/>
      <c r="X54" s="628">
        <v>1</v>
      </c>
      <c r="Y54" s="628"/>
      <c r="Z54" s="628"/>
      <c r="AA54" s="629">
        <v>0</v>
      </c>
      <c r="AB54" s="628"/>
      <c r="AC54" s="630"/>
      <c r="AD54" s="628">
        <v>0</v>
      </c>
      <c r="AE54" s="628"/>
      <c r="AF54" s="628"/>
    </row>
    <row r="55" spans="1:32" ht="19.5" customHeight="1">
      <c r="A55" s="635" t="s">
        <v>230</v>
      </c>
      <c r="B55" s="635"/>
      <c r="C55" s="635"/>
      <c r="D55" s="636">
        <v>0</v>
      </c>
      <c r="E55" s="628"/>
      <c r="F55" s="633">
        <v>0</v>
      </c>
      <c r="G55" s="628"/>
      <c r="H55" s="628"/>
      <c r="I55" s="629">
        <v>0</v>
      </c>
      <c r="J55" s="628"/>
      <c r="K55" s="630"/>
      <c r="L55" s="628">
        <v>0</v>
      </c>
      <c r="M55" s="628"/>
      <c r="N55" s="628"/>
      <c r="O55" s="633">
        <v>0</v>
      </c>
      <c r="P55" s="628"/>
      <c r="Q55" s="628"/>
      <c r="R55" s="629">
        <v>0</v>
      </c>
      <c r="S55" s="628"/>
      <c r="T55" s="630"/>
      <c r="U55" s="628">
        <v>0</v>
      </c>
      <c r="V55" s="628"/>
      <c r="W55" s="634"/>
      <c r="X55" s="628">
        <v>0</v>
      </c>
      <c r="Y55" s="628"/>
      <c r="Z55" s="628"/>
      <c r="AA55" s="629">
        <v>0</v>
      </c>
      <c r="AB55" s="628"/>
      <c r="AC55" s="630"/>
      <c r="AD55" s="628">
        <v>0</v>
      </c>
      <c r="AE55" s="628"/>
      <c r="AF55" s="628"/>
    </row>
    <row r="56" spans="1:32" ht="19.5" customHeight="1">
      <c r="A56" s="635" t="s">
        <v>231</v>
      </c>
      <c r="B56" s="635"/>
      <c r="C56" s="635"/>
      <c r="D56" s="636">
        <f>SUM(F56:AF56)</f>
        <v>2</v>
      </c>
      <c r="E56" s="628"/>
      <c r="F56" s="633">
        <v>1</v>
      </c>
      <c r="G56" s="628"/>
      <c r="H56" s="628"/>
      <c r="I56" s="629">
        <v>0</v>
      </c>
      <c r="J56" s="628"/>
      <c r="K56" s="630"/>
      <c r="L56" s="628">
        <v>0</v>
      </c>
      <c r="M56" s="628"/>
      <c r="N56" s="628"/>
      <c r="O56" s="633">
        <v>0</v>
      </c>
      <c r="P56" s="628"/>
      <c r="Q56" s="628"/>
      <c r="R56" s="629">
        <v>0</v>
      </c>
      <c r="S56" s="628"/>
      <c r="T56" s="630"/>
      <c r="U56" s="628">
        <v>0</v>
      </c>
      <c r="V56" s="628"/>
      <c r="W56" s="634"/>
      <c r="X56" s="628">
        <v>1</v>
      </c>
      <c r="Y56" s="628"/>
      <c r="Z56" s="628"/>
      <c r="AA56" s="629">
        <v>0</v>
      </c>
      <c r="AB56" s="628"/>
      <c r="AC56" s="630"/>
      <c r="AD56" s="628">
        <v>0</v>
      </c>
      <c r="AE56" s="628"/>
      <c r="AF56" s="628"/>
    </row>
    <row r="57" spans="1:32" ht="19.5" customHeight="1">
      <c r="A57" s="635" t="s">
        <v>232</v>
      </c>
      <c r="B57" s="635"/>
      <c r="C57" s="635"/>
      <c r="D57" s="636">
        <f>SUM(F57:AF57)</f>
        <v>8</v>
      </c>
      <c r="E57" s="628"/>
      <c r="F57" s="633">
        <v>6</v>
      </c>
      <c r="G57" s="628"/>
      <c r="H57" s="628"/>
      <c r="I57" s="629">
        <v>0</v>
      </c>
      <c r="J57" s="628"/>
      <c r="K57" s="630"/>
      <c r="L57" s="628">
        <v>0</v>
      </c>
      <c r="M57" s="628"/>
      <c r="N57" s="628"/>
      <c r="O57" s="633">
        <v>0</v>
      </c>
      <c r="P57" s="628"/>
      <c r="Q57" s="628"/>
      <c r="R57" s="629">
        <v>0</v>
      </c>
      <c r="S57" s="628"/>
      <c r="T57" s="630"/>
      <c r="U57" s="628">
        <v>0</v>
      </c>
      <c r="V57" s="628"/>
      <c r="W57" s="634"/>
      <c r="X57" s="628">
        <v>2</v>
      </c>
      <c r="Y57" s="628"/>
      <c r="Z57" s="628"/>
      <c r="AA57" s="629">
        <v>0</v>
      </c>
      <c r="AB57" s="628"/>
      <c r="AC57" s="630"/>
      <c r="AD57" s="628">
        <v>0</v>
      </c>
      <c r="AE57" s="628"/>
      <c r="AF57" s="628"/>
    </row>
    <row r="58" spans="1:32" ht="19.5" customHeight="1">
      <c r="A58" s="631" t="s">
        <v>206</v>
      </c>
      <c r="B58" s="631"/>
      <c r="C58" s="631"/>
      <c r="D58" s="632">
        <f>SUM(F58:AF58)</f>
        <v>2</v>
      </c>
      <c r="E58" s="623"/>
      <c r="F58" s="625">
        <v>1</v>
      </c>
      <c r="G58" s="623"/>
      <c r="H58" s="623"/>
      <c r="I58" s="626">
        <v>0</v>
      </c>
      <c r="J58" s="623"/>
      <c r="K58" s="627"/>
      <c r="L58" s="623">
        <v>0</v>
      </c>
      <c r="M58" s="623"/>
      <c r="N58" s="623"/>
      <c r="O58" s="625">
        <v>0</v>
      </c>
      <c r="P58" s="623"/>
      <c r="Q58" s="623"/>
      <c r="R58" s="626">
        <v>0</v>
      </c>
      <c r="S58" s="623"/>
      <c r="T58" s="627"/>
      <c r="U58" s="623">
        <v>0</v>
      </c>
      <c r="V58" s="623"/>
      <c r="W58" s="624"/>
      <c r="X58" s="623">
        <v>0</v>
      </c>
      <c r="Y58" s="623"/>
      <c r="Z58" s="623"/>
      <c r="AA58" s="626">
        <v>1</v>
      </c>
      <c r="AB58" s="623"/>
      <c r="AC58" s="627"/>
      <c r="AD58" s="623">
        <v>0</v>
      </c>
      <c r="AE58" s="623"/>
      <c r="AF58" s="623"/>
    </row>
    <row r="59" spans="1:32" ht="19.5" customHeight="1" thickBot="1">
      <c r="A59" s="621" t="s">
        <v>181</v>
      </c>
      <c r="B59" s="621"/>
      <c r="C59" s="621"/>
      <c r="D59" s="622">
        <f>SUM(D48:E58)</f>
        <v>66</v>
      </c>
      <c r="E59" s="615"/>
      <c r="F59" s="617">
        <f>SUM(F48:H58)</f>
        <v>42</v>
      </c>
      <c r="G59" s="615"/>
      <c r="H59" s="615"/>
      <c r="I59" s="614">
        <f>SUM(I48:K58)</f>
        <v>2</v>
      </c>
      <c r="J59" s="615"/>
      <c r="K59" s="616"/>
      <c r="L59" s="615">
        <f>SUM(L48:N58)</f>
        <v>5</v>
      </c>
      <c r="M59" s="615"/>
      <c r="N59" s="615"/>
      <c r="O59" s="617">
        <f>SUM(O48:Q58)</f>
        <v>1</v>
      </c>
      <c r="P59" s="615"/>
      <c r="Q59" s="615"/>
      <c r="R59" s="614">
        <f>SUM(R48:T58)</f>
        <v>1</v>
      </c>
      <c r="S59" s="615"/>
      <c r="T59" s="616"/>
      <c r="U59" s="618">
        <f>SUM(U48:W58)</f>
        <v>0</v>
      </c>
      <c r="V59" s="619"/>
      <c r="W59" s="620"/>
      <c r="X59" s="615">
        <f>SUM(X48:Z58)</f>
        <v>14</v>
      </c>
      <c r="Y59" s="615"/>
      <c r="Z59" s="615"/>
      <c r="AA59" s="614">
        <f>SUM(AA48:AC58)</f>
        <v>1</v>
      </c>
      <c r="AB59" s="615"/>
      <c r="AC59" s="616"/>
      <c r="AD59" s="615">
        <f>SUM(AD48:AF58)</f>
        <v>0</v>
      </c>
      <c r="AE59" s="615"/>
      <c r="AF59" s="615"/>
    </row>
  </sheetData>
  <sheetProtection/>
  <mergeCells count="416">
    <mergeCell ref="A6:B8"/>
    <mergeCell ref="C6:D8"/>
    <mergeCell ref="E6:L6"/>
    <mergeCell ref="M6:T6"/>
    <mergeCell ref="M9:N10"/>
    <mergeCell ref="O9:P10"/>
    <mergeCell ref="A9:B10"/>
    <mergeCell ref="C9:D10"/>
    <mergeCell ref="E9:F10"/>
    <mergeCell ref="G9:H10"/>
    <mergeCell ref="U6:AC6"/>
    <mergeCell ref="E7:F8"/>
    <mergeCell ref="G7:H8"/>
    <mergeCell ref="I7:J8"/>
    <mergeCell ref="K7:L8"/>
    <mergeCell ref="M7:N8"/>
    <mergeCell ref="O7:P8"/>
    <mergeCell ref="Q7:R8"/>
    <mergeCell ref="X7:Z8"/>
    <mergeCell ref="AA7:AC8"/>
    <mergeCell ref="I9:J10"/>
    <mergeCell ref="K9:L10"/>
    <mergeCell ref="Q9:R10"/>
    <mergeCell ref="S9:T10"/>
    <mergeCell ref="U9:W10"/>
    <mergeCell ref="X9:Z10"/>
    <mergeCell ref="S7:T8"/>
    <mergeCell ref="U7:W8"/>
    <mergeCell ref="X11:Z12"/>
    <mergeCell ref="AA11:AC12"/>
    <mergeCell ref="AA9:AC10"/>
    <mergeCell ref="A11:B12"/>
    <mergeCell ref="C11:D12"/>
    <mergeCell ref="E11:F12"/>
    <mergeCell ref="G11:H12"/>
    <mergeCell ref="I11:J12"/>
    <mergeCell ref="K11:L12"/>
    <mergeCell ref="M11:N12"/>
    <mergeCell ref="A13:B13"/>
    <mergeCell ref="C13:D13"/>
    <mergeCell ref="E13:F13"/>
    <mergeCell ref="G13:H13"/>
    <mergeCell ref="S11:T12"/>
    <mergeCell ref="U11:W12"/>
    <mergeCell ref="O11:P12"/>
    <mergeCell ref="Q11:R12"/>
    <mergeCell ref="Q13:R13"/>
    <mergeCell ref="S13:T13"/>
    <mergeCell ref="U13:W13"/>
    <mergeCell ref="X13:Z13"/>
    <mergeCell ref="I13:J13"/>
    <mergeCell ref="K13:L13"/>
    <mergeCell ref="M13:N13"/>
    <mergeCell ref="O13:P13"/>
    <mergeCell ref="AA13:AC13"/>
    <mergeCell ref="A17:D19"/>
    <mergeCell ref="E17:F19"/>
    <mergeCell ref="G17:X17"/>
    <mergeCell ref="Y17:AG17"/>
    <mergeCell ref="G18:O18"/>
    <mergeCell ref="P18:X18"/>
    <mergeCell ref="Z18:AF18"/>
    <mergeCell ref="G19:I19"/>
    <mergeCell ref="J19:L19"/>
    <mergeCell ref="AE19:AG19"/>
    <mergeCell ref="A20:A25"/>
    <mergeCell ref="B20:D20"/>
    <mergeCell ref="E20:F20"/>
    <mergeCell ref="G20:I20"/>
    <mergeCell ref="J20:L20"/>
    <mergeCell ref="M20:O20"/>
    <mergeCell ref="B21:D21"/>
    <mergeCell ref="E21:F21"/>
    <mergeCell ref="G21:I21"/>
    <mergeCell ref="J21:L21"/>
    <mergeCell ref="AE20:AG20"/>
    <mergeCell ref="P20:R20"/>
    <mergeCell ref="M19:O19"/>
    <mergeCell ref="P19:R19"/>
    <mergeCell ref="S20:U20"/>
    <mergeCell ref="V20:X20"/>
    <mergeCell ref="Y20:AA20"/>
    <mergeCell ref="Y21:AA21"/>
    <mergeCell ref="S23:U23"/>
    <mergeCell ref="V23:X23"/>
    <mergeCell ref="Y23:AA23"/>
    <mergeCell ref="AB20:AD20"/>
    <mergeCell ref="Y19:AA19"/>
    <mergeCell ref="AB19:AD19"/>
    <mergeCell ref="S19:U19"/>
    <mergeCell ref="V19:X19"/>
    <mergeCell ref="P22:R22"/>
    <mergeCell ref="S22:U22"/>
    <mergeCell ref="M21:O21"/>
    <mergeCell ref="P21:R21"/>
    <mergeCell ref="S21:U21"/>
    <mergeCell ref="V21:X21"/>
    <mergeCell ref="J23:L23"/>
    <mergeCell ref="M23:O23"/>
    <mergeCell ref="P23:R23"/>
    <mergeCell ref="AB21:AD21"/>
    <mergeCell ref="AE21:AG21"/>
    <mergeCell ref="B22:D22"/>
    <mergeCell ref="E22:F22"/>
    <mergeCell ref="G22:I22"/>
    <mergeCell ref="J22:L22"/>
    <mergeCell ref="M22:O22"/>
    <mergeCell ref="B25:D25"/>
    <mergeCell ref="AB23:AD23"/>
    <mergeCell ref="AE23:AG23"/>
    <mergeCell ref="Y22:AA22"/>
    <mergeCell ref="AB22:AD22"/>
    <mergeCell ref="AE22:AG22"/>
    <mergeCell ref="V22:X22"/>
    <mergeCell ref="B23:D23"/>
    <mergeCell ref="E23:F23"/>
    <mergeCell ref="G23:I23"/>
    <mergeCell ref="M24:O24"/>
    <mergeCell ref="P24:R24"/>
    <mergeCell ref="S24:U24"/>
    <mergeCell ref="V24:X24"/>
    <mergeCell ref="B24:D24"/>
    <mergeCell ref="E24:F24"/>
    <mergeCell ref="G24:I24"/>
    <mergeCell ref="J24:L24"/>
    <mergeCell ref="E25:F25"/>
    <mergeCell ref="G25:I25"/>
    <mergeCell ref="J25:L25"/>
    <mergeCell ref="M25:O25"/>
    <mergeCell ref="P25:R25"/>
    <mergeCell ref="V25:X25"/>
    <mergeCell ref="S25:U25"/>
    <mergeCell ref="Y25:AA25"/>
    <mergeCell ref="AB25:AD25"/>
    <mergeCell ref="AE25:AG25"/>
    <mergeCell ref="Y24:AA24"/>
    <mergeCell ref="AB24:AD24"/>
    <mergeCell ref="AE24:AG24"/>
    <mergeCell ref="A26:A29"/>
    <mergeCell ref="B26:D26"/>
    <mergeCell ref="E26:F26"/>
    <mergeCell ref="G26:I26"/>
    <mergeCell ref="B28:D28"/>
    <mergeCell ref="E28:F28"/>
    <mergeCell ref="G28:I28"/>
    <mergeCell ref="B29:D29"/>
    <mergeCell ref="E29:F29"/>
    <mergeCell ref="G29:I29"/>
    <mergeCell ref="S26:U26"/>
    <mergeCell ref="V26:X26"/>
    <mergeCell ref="Y26:AA26"/>
    <mergeCell ref="J26:L26"/>
    <mergeCell ref="M26:O26"/>
    <mergeCell ref="B27:D27"/>
    <mergeCell ref="E27:F27"/>
    <mergeCell ref="G27:I27"/>
    <mergeCell ref="J27:L27"/>
    <mergeCell ref="AB26:AD26"/>
    <mergeCell ref="AE26:AG26"/>
    <mergeCell ref="M27:O27"/>
    <mergeCell ref="P27:R27"/>
    <mergeCell ref="S27:U27"/>
    <mergeCell ref="V27:X27"/>
    <mergeCell ref="Y27:AA27"/>
    <mergeCell ref="AB27:AD27"/>
    <mergeCell ref="AE27:AG27"/>
    <mergeCell ref="P26:R26"/>
    <mergeCell ref="V28:X28"/>
    <mergeCell ref="Y28:AA28"/>
    <mergeCell ref="AB28:AD28"/>
    <mergeCell ref="AE28:AG28"/>
    <mergeCell ref="J28:L28"/>
    <mergeCell ref="M28:O28"/>
    <mergeCell ref="P28:R28"/>
    <mergeCell ref="S28:U28"/>
    <mergeCell ref="V29:X29"/>
    <mergeCell ref="Y29:AA29"/>
    <mergeCell ref="AB29:AD29"/>
    <mergeCell ref="AE29:AG29"/>
    <mergeCell ref="J29:L29"/>
    <mergeCell ref="M29:O29"/>
    <mergeCell ref="P29:R29"/>
    <mergeCell ref="S29:U29"/>
    <mergeCell ref="M30:O30"/>
    <mergeCell ref="P30:R30"/>
    <mergeCell ref="S30:U30"/>
    <mergeCell ref="V30:X30"/>
    <mergeCell ref="A30:D30"/>
    <mergeCell ref="E30:F30"/>
    <mergeCell ref="G30:I30"/>
    <mergeCell ref="J30:L30"/>
    <mergeCell ref="A35:B36"/>
    <mergeCell ref="C35:D36"/>
    <mergeCell ref="E35:J35"/>
    <mergeCell ref="K35:L36"/>
    <mergeCell ref="N35:T36"/>
    <mergeCell ref="U35:Z35"/>
    <mergeCell ref="Y36:Z36"/>
    <mergeCell ref="AA36:AB36"/>
    <mergeCell ref="AC36:AD36"/>
    <mergeCell ref="AE36:AF36"/>
    <mergeCell ref="Y30:AA30"/>
    <mergeCell ref="AB30:AD30"/>
    <mergeCell ref="AE30:AG30"/>
    <mergeCell ref="AA35:AF35"/>
    <mergeCell ref="K37:L37"/>
    <mergeCell ref="N37:T37"/>
    <mergeCell ref="U37:V37"/>
    <mergeCell ref="W37:X37"/>
    <mergeCell ref="AG35:AH35"/>
    <mergeCell ref="E36:F36"/>
    <mergeCell ref="G36:H36"/>
    <mergeCell ref="I36:J36"/>
    <mergeCell ref="U36:V36"/>
    <mergeCell ref="W36:X36"/>
    <mergeCell ref="Y37:Z37"/>
    <mergeCell ref="AA37:AB37"/>
    <mergeCell ref="AC37:AD37"/>
    <mergeCell ref="AE37:AF37"/>
    <mergeCell ref="AG36:AH36"/>
    <mergeCell ref="A37:B37"/>
    <mergeCell ref="C37:D37"/>
    <mergeCell ref="E37:F37"/>
    <mergeCell ref="G37:H37"/>
    <mergeCell ref="I37:J37"/>
    <mergeCell ref="AC38:AD38"/>
    <mergeCell ref="AE38:AF38"/>
    <mergeCell ref="AG37:AH37"/>
    <mergeCell ref="A38:B38"/>
    <mergeCell ref="C38:D38"/>
    <mergeCell ref="E38:F38"/>
    <mergeCell ref="G38:H38"/>
    <mergeCell ref="I38:J38"/>
    <mergeCell ref="K38:L38"/>
    <mergeCell ref="N38:T38"/>
    <mergeCell ref="N39:T39"/>
    <mergeCell ref="U39:V39"/>
    <mergeCell ref="W39:X39"/>
    <mergeCell ref="Y38:Z38"/>
    <mergeCell ref="AA38:AB38"/>
    <mergeCell ref="U38:V38"/>
    <mergeCell ref="W38:X38"/>
    <mergeCell ref="Y39:Z39"/>
    <mergeCell ref="AA39:AB39"/>
    <mergeCell ref="AC39:AD39"/>
    <mergeCell ref="AE39:AF39"/>
    <mergeCell ref="AG38:AH38"/>
    <mergeCell ref="A39:B39"/>
    <mergeCell ref="C39:D39"/>
    <mergeCell ref="E39:F39"/>
    <mergeCell ref="G39:H39"/>
    <mergeCell ref="I39:J39"/>
    <mergeCell ref="AG39:AH39"/>
    <mergeCell ref="K39:L39"/>
    <mergeCell ref="A40:B40"/>
    <mergeCell ref="C40:D40"/>
    <mergeCell ref="E40:F40"/>
    <mergeCell ref="G40:H40"/>
    <mergeCell ref="I40:J40"/>
    <mergeCell ref="K40:L40"/>
    <mergeCell ref="N40:T40"/>
    <mergeCell ref="U40:V40"/>
    <mergeCell ref="W40:X40"/>
    <mergeCell ref="A45:C47"/>
    <mergeCell ref="D45:E47"/>
    <mergeCell ref="F45:W45"/>
    <mergeCell ref="X45:AF45"/>
    <mergeCell ref="F46:N46"/>
    <mergeCell ref="O46:W46"/>
    <mergeCell ref="Y46:AE46"/>
    <mergeCell ref="F47:H47"/>
    <mergeCell ref="I47:K47"/>
    <mergeCell ref="R48:T48"/>
    <mergeCell ref="L47:N47"/>
    <mergeCell ref="O47:Q47"/>
    <mergeCell ref="R47:T47"/>
    <mergeCell ref="F48:H48"/>
    <mergeCell ref="I48:K48"/>
    <mergeCell ref="L48:N48"/>
    <mergeCell ref="O48:Q48"/>
    <mergeCell ref="U47:W47"/>
    <mergeCell ref="AG40:AH40"/>
    <mergeCell ref="Y40:Z40"/>
    <mergeCell ref="AA40:AB40"/>
    <mergeCell ref="AC40:AD40"/>
    <mergeCell ref="AE40:AF40"/>
    <mergeCell ref="A50:C50"/>
    <mergeCell ref="U48:W48"/>
    <mergeCell ref="X48:Z48"/>
    <mergeCell ref="AA48:AC48"/>
    <mergeCell ref="AD48:AF48"/>
    <mergeCell ref="X47:Z47"/>
    <mergeCell ref="AA47:AC47"/>
    <mergeCell ref="AD47:AF47"/>
    <mergeCell ref="A48:C48"/>
    <mergeCell ref="D48:E48"/>
    <mergeCell ref="L49:N49"/>
    <mergeCell ref="O49:Q49"/>
    <mergeCell ref="R49:T49"/>
    <mergeCell ref="U49:W49"/>
    <mergeCell ref="A49:C49"/>
    <mergeCell ref="D49:E49"/>
    <mergeCell ref="F49:H49"/>
    <mergeCell ref="I49:K49"/>
    <mergeCell ref="D50:E50"/>
    <mergeCell ref="F50:H50"/>
    <mergeCell ref="I50:K50"/>
    <mergeCell ref="L50:N50"/>
    <mergeCell ref="O50:Q50"/>
    <mergeCell ref="U50:W50"/>
    <mergeCell ref="R50:T50"/>
    <mergeCell ref="X50:Z50"/>
    <mergeCell ref="AA50:AC50"/>
    <mergeCell ref="AD50:AF50"/>
    <mergeCell ref="X49:Z49"/>
    <mergeCell ref="AA49:AC49"/>
    <mergeCell ref="AD49:AF49"/>
    <mergeCell ref="L51:N51"/>
    <mergeCell ref="O51:Q51"/>
    <mergeCell ref="R51:T51"/>
    <mergeCell ref="U51:W51"/>
    <mergeCell ref="A51:C51"/>
    <mergeCell ref="D51:E51"/>
    <mergeCell ref="F51:H51"/>
    <mergeCell ref="I51:K51"/>
    <mergeCell ref="AA52:AC52"/>
    <mergeCell ref="AD52:AF52"/>
    <mergeCell ref="X51:Z51"/>
    <mergeCell ref="AA51:AC51"/>
    <mergeCell ref="AD51:AF51"/>
    <mergeCell ref="D52:E52"/>
    <mergeCell ref="F52:H52"/>
    <mergeCell ref="I52:K52"/>
    <mergeCell ref="L52:N52"/>
    <mergeCell ref="O52:Q52"/>
    <mergeCell ref="A53:C53"/>
    <mergeCell ref="D53:E53"/>
    <mergeCell ref="F53:H53"/>
    <mergeCell ref="I53:K53"/>
    <mergeCell ref="A54:C54"/>
    <mergeCell ref="X52:Z52"/>
    <mergeCell ref="U52:W52"/>
    <mergeCell ref="R52:T52"/>
    <mergeCell ref="A52:C52"/>
    <mergeCell ref="L54:N54"/>
    <mergeCell ref="O54:Q54"/>
    <mergeCell ref="U54:W54"/>
    <mergeCell ref="R54:T54"/>
    <mergeCell ref="L53:N53"/>
    <mergeCell ref="O53:Q53"/>
    <mergeCell ref="R53:T53"/>
    <mergeCell ref="U53:W53"/>
    <mergeCell ref="A56:C56"/>
    <mergeCell ref="X54:Z54"/>
    <mergeCell ref="AA54:AC54"/>
    <mergeCell ref="AD54:AF54"/>
    <mergeCell ref="X53:Z53"/>
    <mergeCell ref="AA53:AC53"/>
    <mergeCell ref="AD53:AF53"/>
    <mergeCell ref="D54:E54"/>
    <mergeCell ref="F54:H54"/>
    <mergeCell ref="I54:K54"/>
    <mergeCell ref="L55:N55"/>
    <mergeCell ref="O55:Q55"/>
    <mergeCell ref="R55:T55"/>
    <mergeCell ref="U55:W55"/>
    <mergeCell ref="A55:C55"/>
    <mergeCell ref="D55:E55"/>
    <mergeCell ref="F55:H55"/>
    <mergeCell ref="I55:K55"/>
    <mergeCell ref="D56:E56"/>
    <mergeCell ref="F56:H56"/>
    <mergeCell ref="I56:K56"/>
    <mergeCell ref="L56:N56"/>
    <mergeCell ref="O56:Q56"/>
    <mergeCell ref="U56:W56"/>
    <mergeCell ref="R56:T56"/>
    <mergeCell ref="X56:Z56"/>
    <mergeCell ref="AA56:AC56"/>
    <mergeCell ref="AD56:AF56"/>
    <mergeCell ref="X55:Z55"/>
    <mergeCell ref="AA55:AC55"/>
    <mergeCell ref="AD55:AF55"/>
    <mergeCell ref="L57:N57"/>
    <mergeCell ref="O57:Q57"/>
    <mergeCell ref="R57:T57"/>
    <mergeCell ref="U57:W57"/>
    <mergeCell ref="A57:C57"/>
    <mergeCell ref="D57:E57"/>
    <mergeCell ref="F57:H57"/>
    <mergeCell ref="I57:K57"/>
    <mergeCell ref="AA58:AC58"/>
    <mergeCell ref="AD58:AF58"/>
    <mergeCell ref="X57:Z57"/>
    <mergeCell ref="AA57:AC57"/>
    <mergeCell ref="AD57:AF57"/>
    <mergeCell ref="A58:C58"/>
    <mergeCell ref="D58:E58"/>
    <mergeCell ref="F58:H58"/>
    <mergeCell ref="I58:K58"/>
    <mergeCell ref="L58:N58"/>
    <mergeCell ref="A59:C59"/>
    <mergeCell ref="D59:E59"/>
    <mergeCell ref="F59:H59"/>
    <mergeCell ref="I59:K59"/>
    <mergeCell ref="U58:W58"/>
    <mergeCell ref="X58:Z58"/>
    <mergeCell ref="O58:Q58"/>
    <mergeCell ref="R58:T58"/>
    <mergeCell ref="X59:Z59"/>
    <mergeCell ref="AA59:AC59"/>
    <mergeCell ref="AD59:AF59"/>
    <mergeCell ref="L59:N59"/>
    <mergeCell ref="O59:Q59"/>
    <mergeCell ref="R59:T59"/>
    <mergeCell ref="U59:W59"/>
  </mergeCells>
  <printOptions horizontalCentered="1"/>
  <pageMargins left="0.3937007874015748" right="0.7086614173228347" top="0.7874015748031497" bottom="0.5118110236220472" header="0.5118110236220472" footer="0.5118110236220472"/>
  <pageSetup fitToHeight="1" fitToWidth="1" horizontalDpi="600" verticalDpi="600" orientation="portrait" paperSize="9" scale="77" r:id="rId1"/>
  <headerFooter scaleWithDoc="0" alignWithMargins="0">
    <oddHeader>&amp;L高等学校</oddHeader>
    <oddFooter>&amp;C&amp;"Century,標準"47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46"/>
  <sheetViews>
    <sheetView showGridLines="0" zoomScalePageLayoutView="0" workbookViewId="0" topLeftCell="A1">
      <selection activeCell="AM19" sqref="AM19"/>
    </sheetView>
  </sheetViews>
  <sheetFormatPr defaultColWidth="8.625" defaultRowHeight="23.25" customHeight="1"/>
  <cols>
    <col min="1" max="1" width="3.625" style="53" customWidth="1"/>
    <col min="2" max="2" width="12.75390625" style="53" customWidth="1"/>
    <col min="3" max="3" width="6.75390625" style="53" customWidth="1"/>
    <col min="4" max="11" width="5.75390625" style="53" customWidth="1"/>
    <col min="12" max="12" width="4.625" style="53" customWidth="1"/>
    <col min="13" max="13" width="4.00390625" style="53" customWidth="1"/>
    <col min="14" max="14" width="12.25390625" style="53" customWidth="1"/>
    <col min="15" max="15" width="6.75390625" style="53" customWidth="1"/>
    <col min="16" max="23" width="5.75390625" style="53" customWidth="1"/>
    <col min="24" max="24" width="1.00390625" style="53" customWidth="1"/>
    <col min="25" max="16384" width="8.625" style="53" customWidth="1"/>
  </cols>
  <sheetData>
    <row r="1" ht="15.75" customHeight="1"/>
    <row r="2" ht="15.75" customHeight="1"/>
    <row r="3" spans="1:23" s="56" customFormat="1" ht="23.25" customHeight="1" thickBot="1">
      <c r="A3" s="110" t="s">
        <v>233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4" s="56" customFormat="1" ht="22.5" customHeight="1">
      <c r="A4" s="780" t="s">
        <v>234</v>
      </c>
      <c r="B4" s="781"/>
      <c r="C4" s="796" t="s">
        <v>178</v>
      </c>
      <c r="D4" s="797"/>
      <c r="E4" s="797"/>
      <c r="F4" s="801" t="s">
        <v>235</v>
      </c>
      <c r="G4" s="797"/>
      <c r="H4" s="802"/>
      <c r="I4" s="796" t="s">
        <v>236</v>
      </c>
      <c r="J4" s="797"/>
      <c r="K4" s="797"/>
      <c r="L4" s="55"/>
      <c r="M4" s="780" t="s">
        <v>234</v>
      </c>
      <c r="N4" s="781"/>
      <c r="O4" s="796" t="s">
        <v>178</v>
      </c>
      <c r="P4" s="797"/>
      <c r="Q4" s="797"/>
      <c r="R4" s="801" t="s">
        <v>235</v>
      </c>
      <c r="S4" s="797"/>
      <c r="T4" s="802"/>
      <c r="U4" s="796" t="s">
        <v>236</v>
      </c>
      <c r="V4" s="797"/>
      <c r="W4" s="797"/>
      <c r="X4" s="55"/>
    </row>
    <row r="5" spans="1:24" s="56" customFormat="1" ht="48" customHeight="1" thickBot="1">
      <c r="A5" s="782"/>
      <c r="B5" s="783"/>
      <c r="C5" s="113" t="s">
        <v>178</v>
      </c>
      <c r="D5" s="63" t="s">
        <v>237</v>
      </c>
      <c r="E5" s="63" t="s">
        <v>238</v>
      </c>
      <c r="F5" s="64" t="s">
        <v>178</v>
      </c>
      <c r="G5" s="63" t="s">
        <v>237</v>
      </c>
      <c r="H5" s="114" t="s">
        <v>238</v>
      </c>
      <c r="I5" s="113" t="s">
        <v>178</v>
      </c>
      <c r="J5" s="63" t="s">
        <v>237</v>
      </c>
      <c r="K5" s="63" t="s">
        <v>238</v>
      </c>
      <c r="L5" s="55"/>
      <c r="M5" s="782"/>
      <c r="N5" s="783"/>
      <c r="O5" s="113" t="s">
        <v>178</v>
      </c>
      <c r="P5" s="63" t="s">
        <v>237</v>
      </c>
      <c r="Q5" s="63" t="s">
        <v>238</v>
      </c>
      <c r="R5" s="64" t="s">
        <v>178</v>
      </c>
      <c r="S5" s="63" t="s">
        <v>237</v>
      </c>
      <c r="T5" s="114" t="s">
        <v>238</v>
      </c>
      <c r="U5" s="113" t="s">
        <v>178</v>
      </c>
      <c r="V5" s="63" t="s">
        <v>237</v>
      </c>
      <c r="W5" s="63" t="s">
        <v>238</v>
      </c>
      <c r="X5" s="55"/>
    </row>
    <row r="6" spans="1:24" s="56" customFormat="1" ht="22.5" customHeight="1">
      <c r="A6" s="780" t="s">
        <v>178</v>
      </c>
      <c r="B6" s="781"/>
      <c r="C6" s="70">
        <v>109</v>
      </c>
      <c r="D6" s="115">
        <v>100</v>
      </c>
      <c r="E6" s="115">
        <v>9</v>
      </c>
      <c r="F6" s="71">
        <v>92</v>
      </c>
      <c r="G6" s="115">
        <v>84</v>
      </c>
      <c r="H6" s="116">
        <v>8</v>
      </c>
      <c r="I6" s="117">
        <v>17</v>
      </c>
      <c r="J6" s="115">
        <v>16</v>
      </c>
      <c r="K6" s="115">
        <v>1</v>
      </c>
      <c r="L6" s="55"/>
      <c r="M6" s="798" t="s">
        <v>40</v>
      </c>
      <c r="N6" s="118" t="s">
        <v>239</v>
      </c>
      <c r="O6" s="119">
        <f aca="true" t="shared" si="0" ref="O6:O36">SUM(P6:Q6)</f>
        <v>20</v>
      </c>
      <c r="P6" s="120">
        <f aca="true" t="shared" si="1" ref="P6:W6">SUM(P7:P12)</f>
        <v>19</v>
      </c>
      <c r="Q6" s="120">
        <f t="shared" si="1"/>
        <v>1</v>
      </c>
      <c r="R6" s="121">
        <f t="shared" si="1"/>
        <v>18</v>
      </c>
      <c r="S6" s="120">
        <f t="shared" si="1"/>
        <v>17</v>
      </c>
      <c r="T6" s="122">
        <f t="shared" si="1"/>
        <v>1</v>
      </c>
      <c r="U6" s="123">
        <f t="shared" si="1"/>
        <v>2</v>
      </c>
      <c r="V6" s="119">
        <f t="shared" si="1"/>
        <v>2</v>
      </c>
      <c r="W6" s="120">
        <f t="shared" si="1"/>
        <v>0</v>
      </c>
      <c r="X6" s="55"/>
    </row>
    <row r="7" spans="1:24" s="56" customFormat="1" ht="22.5" customHeight="1">
      <c r="A7" s="787" t="s">
        <v>240</v>
      </c>
      <c r="B7" s="788"/>
      <c r="C7" s="117">
        <f>SUM(D7:E7)</f>
        <v>31</v>
      </c>
      <c r="D7" s="124">
        <f aca="true" t="shared" si="2" ref="D7:D45">G7+J7</f>
        <v>24</v>
      </c>
      <c r="E7" s="124">
        <f aca="true" t="shared" si="3" ref="E7:E45">H7+K7</f>
        <v>7</v>
      </c>
      <c r="F7" s="125">
        <f aca="true" t="shared" si="4" ref="F7:F45">SUM(G7:H7)</f>
        <v>25</v>
      </c>
      <c r="G7" s="124">
        <v>18</v>
      </c>
      <c r="H7" s="126">
        <v>7</v>
      </c>
      <c r="I7" s="117">
        <f aca="true" t="shared" si="5" ref="I7:I45">SUM(J7:K7)</f>
        <v>6</v>
      </c>
      <c r="J7" s="124">
        <v>6</v>
      </c>
      <c r="K7" s="124">
        <v>0</v>
      </c>
      <c r="L7" s="55"/>
      <c r="M7" s="785"/>
      <c r="N7" s="127" t="s">
        <v>41</v>
      </c>
      <c r="O7" s="70">
        <f t="shared" si="0"/>
        <v>7</v>
      </c>
      <c r="P7" s="115">
        <f aca="true" t="shared" si="6" ref="P7:Q12">S7+V7</f>
        <v>6</v>
      </c>
      <c r="Q7" s="115">
        <f t="shared" si="6"/>
        <v>1</v>
      </c>
      <c r="R7" s="71">
        <f aca="true" t="shared" si="7" ref="R7:R12">SUM(S7:T7)</f>
        <v>6</v>
      </c>
      <c r="S7" s="115">
        <v>5</v>
      </c>
      <c r="T7" s="128">
        <v>1</v>
      </c>
      <c r="U7" s="70">
        <f aca="true" t="shared" si="8" ref="U7:U12">SUM(V7:W7)</f>
        <v>1</v>
      </c>
      <c r="V7" s="115">
        <v>1</v>
      </c>
      <c r="W7" s="115">
        <v>0</v>
      </c>
      <c r="X7" s="55"/>
    </row>
    <row r="8" spans="1:24" s="56" customFormat="1" ht="22.5" customHeight="1">
      <c r="A8" s="67"/>
      <c r="B8" s="129" t="s">
        <v>241</v>
      </c>
      <c r="C8" s="130">
        <f>SUM(D8:E8)</f>
        <v>9</v>
      </c>
      <c r="D8" s="131">
        <f t="shared" si="2"/>
        <v>9</v>
      </c>
      <c r="E8" s="131">
        <f t="shared" si="3"/>
        <v>0</v>
      </c>
      <c r="F8" s="132">
        <f t="shared" si="4"/>
        <v>9</v>
      </c>
      <c r="G8" s="131">
        <f>SUM(G9:G20)</f>
        <v>9</v>
      </c>
      <c r="H8" s="131">
        <f>SUM(H9:H20)</f>
        <v>0</v>
      </c>
      <c r="I8" s="132">
        <f t="shared" si="5"/>
        <v>0</v>
      </c>
      <c r="J8" s="131">
        <f>SUM(J9:J20)</f>
        <v>0</v>
      </c>
      <c r="K8" s="131">
        <f>SUM(K9:K20)</f>
        <v>0</v>
      </c>
      <c r="L8" s="55"/>
      <c r="M8" s="785"/>
      <c r="N8" s="127" t="s">
        <v>42</v>
      </c>
      <c r="O8" s="70">
        <f t="shared" si="0"/>
        <v>9</v>
      </c>
      <c r="P8" s="115">
        <f t="shared" si="6"/>
        <v>9</v>
      </c>
      <c r="Q8" s="115">
        <f t="shared" si="6"/>
        <v>0</v>
      </c>
      <c r="R8" s="71">
        <f t="shared" si="7"/>
        <v>8</v>
      </c>
      <c r="S8" s="115">
        <v>8</v>
      </c>
      <c r="T8" s="128">
        <v>0</v>
      </c>
      <c r="U8" s="70">
        <f t="shared" si="8"/>
        <v>1</v>
      </c>
      <c r="V8" s="115">
        <v>1</v>
      </c>
      <c r="W8" s="115">
        <v>0</v>
      </c>
      <c r="X8" s="55"/>
    </row>
    <row r="9" spans="1:24" s="56" customFormat="1" ht="22.5" customHeight="1">
      <c r="A9" s="67"/>
      <c r="B9" s="127" t="s">
        <v>43</v>
      </c>
      <c r="C9" s="70">
        <f>SUM(D9:E9)</f>
        <v>2</v>
      </c>
      <c r="D9" s="115">
        <f t="shared" si="2"/>
        <v>2</v>
      </c>
      <c r="E9" s="115">
        <f t="shared" si="3"/>
        <v>0</v>
      </c>
      <c r="F9" s="71">
        <f t="shared" si="4"/>
        <v>2</v>
      </c>
      <c r="G9" s="115">
        <v>2</v>
      </c>
      <c r="H9" s="128">
        <v>0</v>
      </c>
      <c r="I9" s="71">
        <f t="shared" si="5"/>
        <v>0</v>
      </c>
      <c r="J9" s="115">
        <v>0</v>
      </c>
      <c r="K9" s="115">
        <v>0</v>
      </c>
      <c r="L9" s="55"/>
      <c r="M9" s="785"/>
      <c r="N9" s="127" t="s">
        <v>44</v>
      </c>
      <c r="O9" s="70">
        <f t="shared" si="0"/>
        <v>1</v>
      </c>
      <c r="P9" s="115">
        <f t="shared" si="6"/>
        <v>1</v>
      </c>
      <c r="Q9" s="115">
        <f t="shared" si="6"/>
        <v>0</v>
      </c>
      <c r="R9" s="71">
        <f t="shared" si="7"/>
        <v>1</v>
      </c>
      <c r="S9" s="115">
        <v>1</v>
      </c>
      <c r="T9" s="128">
        <v>0</v>
      </c>
      <c r="U9" s="70">
        <f t="shared" si="8"/>
        <v>0</v>
      </c>
      <c r="V9" s="115">
        <v>0</v>
      </c>
      <c r="W9" s="115">
        <v>0</v>
      </c>
      <c r="X9" s="55"/>
    </row>
    <row r="10" spans="1:24" s="56" customFormat="1" ht="22.5" customHeight="1">
      <c r="A10" s="67" t="s">
        <v>242</v>
      </c>
      <c r="B10" s="127" t="s">
        <v>45</v>
      </c>
      <c r="C10" s="70" t="s">
        <v>243</v>
      </c>
      <c r="D10" s="115">
        <f t="shared" si="2"/>
        <v>0</v>
      </c>
      <c r="E10" s="115">
        <f t="shared" si="3"/>
        <v>0</v>
      </c>
      <c r="F10" s="71">
        <f t="shared" si="4"/>
        <v>0</v>
      </c>
      <c r="G10" s="115">
        <v>0</v>
      </c>
      <c r="H10" s="128">
        <v>0</v>
      </c>
      <c r="I10" s="71">
        <f t="shared" si="5"/>
        <v>0</v>
      </c>
      <c r="J10" s="115">
        <v>0</v>
      </c>
      <c r="K10" s="115">
        <v>0</v>
      </c>
      <c r="L10" s="55"/>
      <c r="M10" s="785"/>
      <c r="N10" s="127" t="s">
        <v>46</v>
      </c>
      <c r="O10" s="70">
        <f t="shared" si="0"/>
        <v>1</v>
      </c>
      <c r="P10" s="115">
        <f t="shared" si="6"/>
        <v>1</v>
      </c>
      <c r="Q10" s="115">
        <f t="shared" si="6"/>
        <v>0</v>
      </c>
      <c r="R10" s="71">
        <f t="shared" si="7"/>
        <v>1</v>
      </c>
      <c r="S10" s="115">
        <v>1</v>
      </c>
      <c r="T10" s="128">
        <v>0</v>
      </c>
      <c r="U10" s="70">
        <f t="shared" si="8"/>
        <v>0</v>
      </c>
      <c r="V10" s="115">
        <v>0</v>
      </c>
      <c r="W10" s="115">
        <v>0</v>
      </c>
      <c r="X10" s="55"/>
    </row>
    <row r="11" spans="1:24" s="56" customFormat="1" ht="22.5" customHeight="1">
      <c r="A11" s="67" t="s">
        <v>244</v>
      </c>
      <c r="B11" s="127" t="s">
        <v>47</v>
      </c>
      <c r="C11" s="70" t="s">
        <v>243</v>
      </c>
      <c r="D11" s="115">
        <f t="shared" si="2"/>
        <v>0</v>
      </c>
      <c r="E11" s="115">
        <f t="shared" si="3"/>
        <v>0</v>
      </c>
      <c r="F11" s="71">
        <f t="shared" si="4"/>
        <v>0</v>
      </c>
      <c r="G11" s="115">
        <v>0</v>
      </c>
      <c r="H11" s="128">
        <v>0</v>
      </c>
      <c r="I11" s="71">
        <f t="shared" si="5"/>
        <v>0</v>
      </c>
      <c r="J11" s="115">
        <v>0</v>
      </c>
      <c r="K11" s="115">
        <v>0</v>
      </c>
      <c r="L11" s="55"/>
      <c r="M11" s="785"/>
      <c r="N11" s="127" t="s">
        <v>48</v>
      </c>
      <c r="O11" s="70">
        <f t="shared" si="0"/>
        <v>2</v>
      </c>
      <c r="P11" s="115">
        <f t="shared" si="6"/>
        <v>2</v>
      </c>
      <c r="Q11" s="115">
        <f t="shared" si="6"/>
        <v>0</v>
      </c>
      <c r="R11" s="71">
        <f t="shared" si="7"/>
        <v>2</v>
      </c>
      <c r="S11" s="115">
        <v>2</v>
      </c>
      <c r="T11" s="128">
        <v>0</v>
      </c>
      <c r="U11" s="70">
        <f t="shared" si="8"/>
        <v>0</v>
      </c>
      <c r="V11" s="115">
        <v>0</v>
      </c>
      <c r="W11" s="115">
        <v>0</v>
      </c>
      <c r="X11" s="55"/>
    </row>
    <row r="12" spans="1:24" s="56" customFormat="1" ht="22.5" customHeight="1">
      <c r="A12" s="67" t="s">
        <v>245</v>
      </c>
      <c r="B12" s="127" t="s">
        <v>49</v>
      </c>
      <c r="C12" s="70">
        <f>SUM(D12:E12)</f>
        <v>2</v>
      </c>
      <c r="D12" s="115">
        <f t="shared" si="2"/>
        <v>2</v>
      </c>
      <c r="E12" s="115">
        <f t="shared" si="3"/>
        <v>0</v>
      </c>
      <c r="F12" s="71">
        <f t="shared" si="4"/>
        <v>2</v>
      </c>
      <c r="G12" s="115">
        <v>2</v>
      </c>
      <c r="H12" s="128">
        <v>0</v>
      </c>
      <c r="I12" s="71">
        <f t="shared" si="5"/>
        <v>0</v>
      </c>
      <c r="J12" s="115">
        <v>0</v>
      </c>
      <c r="K12" s="115">
        <v>0</v>
      </c>
      <c r="L12" s="55"/>
      <c r="M12" s="799"/>
      <c r="N12" s="133" t="s">
        <v>246</v>
      </c>
      <c r="O12" s="134">
        <f t="shared" si="0"/>
        <v>0</v>
      </c>
      <c r="P12" s="135">
        <f t="shared" si="6"/>
        <v>0</v>
      </c>
      <c r="Q12" s="135">
        <f t="shared" si="6"/>
        <v>0</v>
      </c>
      <c r="R12" s="136">
        <f t="shared" si="7"/>
        <v>0</v>
      </c>
      <c r="S12" s="135">
        <v>0</v>
      </c>
      <c r="T12" s="137">
        <v>0</v>
      </c>
      <c r="U12" s="138">
        <f t="shared" si="8"/>
        <v>0</v>
      </c>
      <c r="V12" s="135">
        <v>0</v>
      </c>
      <c r="W12" s="135">
        <v>0</v>
      </c>
      <c r="X12" s="55"/>
    </row>
    <row r="13" spans="1:24" s="56" customFormat="1" ht="22.5" customHeight="1">
      <c r="A13" s="67" t="s">
        <v>247</v>
      </c>
      <c r="B13" s="127" t="s">
        <v>50</v>
      </c>
      <c r="C13" s="70">
        <f>SUM(D13:E13)</f>
        <v>0</v>
      </c>
      <c r="D13" s="115">
        <f t="shared" si="2"/>
        <v>0</v>
      </c>
      <c r="E13" s="115">
        <f t="shared" si="3"/>
        <v>0</v>
      </c>
      <c r="F13" s="71">
        <f t="shared" si="4"/>
        <v>0</v>
      </c>
      <c r="G13" s="115">
        <v>0</v>
      </c>
      <c r="H13" s="128">
        <v>0</v>
      </c>
      <c r="I13" s="71">
        <f t="shared" si="5"/>
        <v>0</v>
      </c>
      <c r="J13" s="115">
        <v>0</v>
      </c>
      <c r="K13" s="115">
        <v>0</v>
      </c>
      <c r="L13" s="55"/>
      <c r="M13" s="800" t="s">
        <v>51</v>
      </c>
      <c r="N13" s="139" t="s">
        <v>248</v>
      </c>
      <c r="O13" s="130">
        <f t="shared" si="0"/>
        <v>3</v>
      </c>
      <c r="P13" s="140">
        <f aca="true" t="shared" si="9" ref="P13:W13">SUM(P14:P19)</f>
        <v>3</v>
      </c>
      <c r="Q13" s="140">
        <f t="shared" si="9"/>
        <v>0</v>
      </c>
      <c r="R13" s="141">
        <f t="shared" si="9"/>
        <v>3</v>
      </c>
      <c r="S13" s="140">
        <f t="shared" si="9"/>
        <v>3</v>
      </c>
      <c r="T13" s="142">
        <f t="shared" si="9"/>
        <v>0</v>
      </c>
      <c r="U13" s="143">
        <f t="shared" si="9"/>
        <v>0</v>
      </c>
      <c r="V13" s="144">
        <f t="shared" si="9"/>
        <v>0</v>
      </c>
      <c r="W13" s="140">
        <f t="shared" si="9"/>
        <v>0</v>
      </c>
      <c r="X13" s="55"/>
    </row>
    <row r="14" spans="1:24" s="56" customFormat="1" ht="22.5" customHeight="1">
      <c r="A14" s="67" t="s">
        <v>249</v>
      </c>
      <c r="B14" s="127" t="s">
        <v>52</v>
      </c>
      <c r="C14" s="70" t="s">
        <v>250</v>
      </c>
      <c r="D14" s="115">
        <f t="shared" si="2"/>
        <v>0</v>
      </c>
      <c r="E14" s="115">
        <f t="shared" si="3"/>
        <v>0</v>
      </c>
      <c r="F14" s="71">
        <f t="shared" si="4"/>
        <v>0</v>
      </c>
      <c r="G14" s="115">
        <v>0</v>
      </c>
      <c r="H14" s="128">
        <v>0</v>
      </c>
      <c r="I14" s="71">
        <f t="shared" si="5"/>
        <v>0</v>
      </c>
      <c r="J14" s="115">
        <v>0</v>
      </c>
      <c r="K14" s="115">
        <v>0</v>
      </c>
      <c r="L14" s="55"/>
      <c r="M14" s="785"/>
      <c r="N14" s="127" t="s">
        <v>53</v>
      </c>
      <c r="O14" s="70">
        <f t="shared" si="0"/>
        <v>0</v>
      </c>
      <c r="P14" s="115">
        <f aca="true" t="shared" si="10" ref="P14:Q19">S14+V14</f>
        <v>0</v>
      </c>
      <c r="Q14" s="115">
        <f t="shared" si="10"/>
        <v>0</v>
      </c>
      <c r="R14" s="71">
        <f aca="true" t="shared" si="11" ref="R14:R36">SUM(S14:T14)</f>
        <v>0</v>
      </c>
      <c r="S14" s="115">
        <v>0</v>
      </c>
      <c r="T14" s="128">
        <v>0</v>
      </c>
      <c r="U14" s="70">
        <f aca="true" t="shared" si="12" ref="U14:U36">SUM(V14:W14)</f>
        <v>0</v>
      </c>
      <c r="V14" s="115">
        <v>0</v>
      </c>
      <c r="W14" s="115">
        <v>0</v>
      </c>
      <c r="X14" s="55"/>
    </row>
    <row r="15" spans="1:24" s="56" customFormat="1" ht="22.5" customHeight="1">
      <c r="A15" s="67" t="s">
        <v>251</v>
      </c>
      <c r="B15" s="127" t="s">
        <v>54</v>
      </c>
      <c r="C15" s="70" t="s">
        <v>250</v>
      </c>
      <c r="D15" s="115">
        <f t="shared" si="2"/>
        <v>0</v>
      </c>
      <c r="E15" s="115">
        <f t="shared" si="3"/>
        <v>0</v>
      </c>
      <c r="F15" s="71">
        <f t="shared" si="4"/>
        <v>0</v>
      </c>
      <c r="G15" s="115">
        <v>0</v>
      </c>
      <c r="H15" s="128">
        <v>0</v>
      </c>
      <c r="I15" s="71">
        <f t="shared" si="5"/>
        <v>0</v>
      </c>
      <c r="J15" s="115">
        <v>0</v>
      </c>
      <c r="K15" s="115">
        <v>0</v>
      </c>
      <c r="L15" s="55"/>
      <c r="M15" s="785"/>
      <c r="N15" s="127" t="s">
        <v>55</v>
      </c>
      <c r="O15" s="70">
        <f t="shared" si="0"/>
        <v>1</v>
      </c>
      <c r="P15" s="115">
        <f t="shared" si="10"/>
        <v>1</v>
      </c>
      <c r="Q15" s="115">
        <f t="shared" si="10"/>
        <v>0</v>
      </c>
      <c r="R15" s="71">
        <f t="shared" si="11"/>
        <v>1</v>
      </c>
      <c r="S15" s="115">
        <v>1</v>
      </c>
      <c r="T15" s="128">
        <v>0</v>
      </c>
      <c r="U15" s="70">
        <f t="shared" si="12"/>
        <v>0</v>
      </c>
      <c r="V15" s="115">
        <v>0</v>
      </c>
      <c r="W15" s="115">
        <v>0</v>
      </c>
      <c r="X15" s="55"/>
    </row>
    <row r="16" spans="1:24" s="56" customFormat="1" ht="22.5" customHeight="1">
      <c r="A16" s="67" t="s">
        <v>252</v>
      </c>
      <c r="B16" s="127" t="s">
        <v>56</v>
      </c>
      <c r="C16" s="70">
        <f>SUM(D16:E16)</f>
        <v>1</v>
      </c>
      <c r="D16" s="115">
        <f t="shared" si="2"/>
        <v>1</v>
      </c>
      <c r="E16" s="115">
        <f t="shared" si="3"/>
        <v>0</v>
      </c>
      <c r="F16" s="71">
        <f t="shared" si="4"/>
        <v>1</v>
      </c>
      <c r="G16" s="115">
        <v>1</v>
      </c>
      <c r="H16" s="128">
        <v>0</v>
      </c>
      <c r="I16" s="71">
        <f t="shared" si="5"/>
        <v>0</v>
      </c>
      <c r="J16" s="115">
        <v>0</v>
      </c>
      <c r="K16" s="115">
        <v>0</v>
      </c>
      <c r="L16" s="55"/>
      <c r="M16" s="785"/>
      <c r="N16" s="127" t="s">
        <v>57</v>
      </c>
      <c r="O16" s="70">
        <f t="shared" si="0"/>
        <v>1</v>
      </c>
      <c r="P16" s="115">
        <f t="shared" si="10"/>
        <v>1</v>
      </c>
      <c r="Q16" s="115">
        <f t="shared" si="10"/>
        <v>0</v>
      </c>
      <c r="R16" s="71">
        <f t="shared" si="11"/>
        <v>1</v>
      </c>
      <c r="S16" s="115">
        <v>1</v>
      </c>
      <c r="T16" s="128">
        <v>0</v>
      </c>
      <c r="U16" s="70">
        <f t="shared" si="12"/>
        <v>0</v>
      </c>
      <c r="V16" s="115">
        <v>0</v>
      </c>
      <c r="W16" s="115">
        <v>0</v>
      </c>
      <c r="X16" s="55"/>
    </row>
    <row r="17" spans="1:24" s="56" customFormat="1" ht="22.5" customHeight="1">
      <c r="A17" s="67" t="s">
        <v>253</v>
      </c>
      <c r="B17" s="127" t="s">
        <v>58</v>
      </c>
      <c r="C17" s="70">
        <f>SUM(D17:E17)</f>
        <v>2</v>
      </c>
      <c r="D17" s="115">
        <f t="shared" si="2"/>
        <v>2</v>
      </c>
      <c r="E17" s="115">
        <f t="shared" si="3"/>
        <v>0</v>
      </c>
      <c r="F17" s="71">
        <f t="shared" si="4"/>
        <v>2</v>
      </c>
      <c r="G17" s="115">
        <v>2</v>
      </c>
      <c r="H17" s="128">
        <v>0</v>
      </c>
      <c r="I17" s="71">
        <f t="shared" si="5"/>
        <v>0</v>
      </c>
      <c r="J17" s="115">
        <v>0</v>
      </c>
      <c r="K17" s="115">
        <v>0</v>
      </c>
      <c r="L17" s="55"/>
      <c r="M17" s="785"/>
      <c r="N17" s="127" t="s">
        <v>59</v>
      </c>
      <c r="O17" s="70">
        <f t="shared" si="0"/>
        <v>0</v>
      </c>
      <c r="P17" s="115">
        <f t="shared" si="10"/>
        <v>0</v>
      </c>
      <c r="Q17" s="115">
        <f t="shared" si="10"/>
        <v>0</v>
      </c>
      <c r="R17" s="71">
        <f t="shared" si="11"/>
        <v>0</v>
      </c>
      <c r="S17" s="115">
        <v>0</v>
      </c>
      <c r="T17" s="128">
        <v>0</v>
      </c>
      <c r="U17" s="70">
        <f t="shared" si="12"/>
        <v>0</v>
      </c>
      <c r="V17" s="115">
        <v>0</v>
      </c>
      <c r="W17" s="115">
        <v>0</v>
      </c>
      <c r="X17" s="55"/>
    </row>
    <row r="18" spans="1:24" s="56" customFormat="1" ht="22.5" customHeight="1">
      <c r="A18" s="67"/>
      <c r="B18" s="127" t="s">
        <v>60</v>
      </c>
      <c r="C18" s="70">
        <f>SUM(D18:E18)</f>
        <v>1</v>
      </c>
      <c r="D18" s="115">
        <f t="shared" si="2"/>
        <v>1</v>
      </c>
      <c r="E18" s="115">
        <f t="shared" si="3"/>
        <v>0</v>
      </c>
      <c r="F18" s="71">
        <f t="shared" si="4"/>
        <v>1</v>
      </c>
      <c r="G18" s="115">
        <v>1</v>
      </c>
      <c r="H18" s="128">
        <v>0</v>
      </c>
      <c r="I18" s="71">
        <f t="shared" si="5"/>
        <v>0</v>
      </c>
      <c r="J18" s="115">
        <v>0</v>
      </c>
      <c r="K18" s="115">
        <v>0</v>
      </c>
      <c r="L18" s="55"/>
      <c r="M18" s="785"/>
      <c r="N18" s="127" t="s">
        <v>61</v>
      </c>
      <c r="O18" s="70">
        <f t="shared" si="0"/>
        <v>0</v>
      </c>
      <c r="P18" s="115">
        <f t="shared" si="10"/>
        <v>0</v>
      </c>
      <c r="Q18" s="115">
        <f t="shared" si="10"/>
        <v>0</v>
      </c>
      <c r="R18" s="71">
        <f t="shared" si="11"/>
        <v>0</v>
      </c>
      <c r="S18" s="115">
        <v>0</v>
      </c>
      <c r="T18" s="128">
        <v>0</v>
      </c>
      <c r="U18" s="70">
        <f t="shared" si="12"/>
        <v>0</v>
      </c>
      <c r="V18" s="115">
        <v>0</v>
      </c>
      <c r="W18" s="115">
        <v>0</v>
      </c>
      <c r="X18" s="55"/>
    </row>
    <row r="19" spans="1:24" s="56" customFormat="1" ht="22.5" customHeight="1">
      <c r="A19" s="67"/>
      <c r="B19" s="127" t="s">
        <v>62</v>
      </c>
      <c r="C19" s="70" t="s">
        <v>250</v>
      </c>
      <c r="D19" s="115">
        <f t="shared" si="2"/>
        <v>0</v>
      </c>
      <c r="E19" s="115">
        <f t="shared" si="3"/>
        <v>0</v>
      </c>
      <c r="F19" s="71">
        <f t="shared" si="4"/>
        <v>0</v>
      </c>
      <c r="G19" s="115">
        <v>0</v>
      </c>
      <c r="H19" s="128">
        <v>0</v>
      </c>
      <c r="I19" s="71">
        <f t="shared" si="5"/>
        <v>0</v>
      </c>
      <c r="J19" s="115">
        <v>0</v>
      </c>
      <c r="K19" s="115">
        <v>0</v>
      </c>
      <c r="L19" s="55"/>
      <c r="M19" s="799"/>
      <c r="N19" s="133" t="s">
        <v>254</v>
      </c>
      <c r="O19" s="138">
        <f t="shared" si="0"/>
        <v>1</v>
      </c>
      <c r="P19" s="135">
        <f t="shared" si="10"/>
        <v>1</v>
      </c>
      <c r="Q19" s="135">
        <f t="shared" si="10"/>
        <v>0</v>
      </c>
      <c r="R19" s="136">
        <f t="shared" si="11"/>
        <v>1</v>
      </c>
      <c r="S19" s="135">
        <v>1</v>
      </c>
      <c r="T19" s="137">
        <v>0</v>
      </c>
      <c r="U19" s="138">
        <f t="shared" si="12"/>
        <v>0</v>
      </c>
      <c r="V19" s="135">
        <v>0</v>
      </c>
      <c r="W19" s="135">
        <v>0</v>
      </c>
      <c r="X19" s="55"/>
    </row>
    <row r="20" spans="1:24" s="56" customFormat="1" ht="22.5" customHeight="1">
      <c r="A20" s="145"/>
      <c r="B20" s="133" t="s">
        <v>254</v>
      </c>
      <c r="C20" s="138">
        <f aca="true" t="shared" si="13" ref="C20:C45">SUM(D20:E20)</f>
        <v>1</v>
      </c>
      <c r="D20" s="135">
        <f t="shared" si="2"/>
        <v>1</v>
      </c>
      <c r="E20" s="137">
        <f t="shared" si="3"/>
        <v>0</v>
      </c>
      <c r="F20" s="134">
        <f t="shared" si="4"/>
        <v>1</v>
      </c>
      <c r="G20" s="135">
        <v>1</v>
      </c>
      <c r="H20" s="137">
        <v>0</v>
      </c>
      <c r="I20" s="134">
        <f t="shared" si="5"/>
        <v>0</v>
      </c>
      <c r="J20" s="135">
        <v>0</v>
      </c>
      <c r="K20" s="135">
        <v>0</v>
      </c>
      <c r="L20" s="55"/>
      <c r="M20" s="784" t="s">
        <v>63</v>
      </c>
      <c r="N20" s="146" t="s">
        <v>248</v>
      </c>
      <c r="O20" s="130">
        <f t="shared" si="0"/>
        <v>7</v>
      </c>
      <c r="P20" s="131">
        <f>SUM(P21:P25)</f>
        <v>7</v>
      </c>
      <c r="Q20" s="131">
        <f>SUM(Q21:Q25)</f>
        <v>0</v>
      </c>
      <c r="R20" s="132">
        <f t="shared" si="11"/>
        <v>5</v>
      </c>
      <c r="S20" s="131">
        <f>SUM(S21:S25)</f>
        <v>5</v>
      </c>
      <c r="T20" s="131">
        <f>SUM(T21:T25)</f>
        <v>0</v>
      </c>
      <c r="U20" s="143">
        <f t="shared" si="12"/>
        <v>2</v>
      </c>
      <c r="V20" s="131">
        <f>SUM(V21:V25)</f>
        <v>2</v>
      </c>
      <c r="W20" s="131">
        <f>SUM(W21:W25)</f>
        <v>0</v>
      </c>
      <c r="X20" s="55"/>
    </row>
    <row r="21" spans="1:24" s="56" customFormat="1" ht="22.5" customHeight="1">
      <c r="A21" s="784" t="s">
        <v>64</v>
      </c>
      <c r="B21" s="146" t="s">
        <v>255</v>
      </c>
      <c r="C21" s="130">
        <f t="shared" si="13"/>
        <v>25</v>
      </c>
      <c r="D21" s="131">
        <f t="shared" si="2"/>
        <v>25</v>
      </c>
      <c r="E21" s="131">
        <f t="shared" si="3"/>
        <v>0</v>
      </c>
      <c r="F21" s="141">
        <f t="shared" si="4"/>
        <v>24</v>
      </c>
      <c r="G21" s="140">
        <f>SUM(G22:G45)</f>
        <v>24</v>
      </c>
      <c r="H21" s="142">
        <f>SUM(H22:H45)</f>
        <v>0</v>
      </c>
      <c r="I21" s="130">
        <f t="shared" si="5"/>
        <v>1</v>
      </c>
      <c r="J21" s="131">
        <f>SUM(J22:J45)</f>
        <v>1</v>
      </c>
      <c r="K21" s="131">
        <f>SUM(K22:K45)</f>
        <v>0</v>
      </c>
      <c r="L21" s="55"/>
      <c r="M21" s="785"/>
      <c r="N21" s="127" t="s">
        <v>65</v>
      </c>
      <c r="O21" s="70">
        <f t="shared" si="0"/>
        <v>3</v>
      </c>
      <c r="P21" s="115">
        <f aca="true" t="shared" si="14" ref="P21:Q28">S21+V21</f>
        <v>3</v>
      </c>
      <c r="Q21" s="115">
        <f t="shared" si="14"/>
        <v>0</v>
      </c>
      <c r="R21" s="71">
        <f t="shared" si="11"/>
        <v>2</v>
      </c>
      <c r="S21" s="115">
        <v>2</v>
      </c>
      <c r="T21" s="128">
        <v>0</v>
      </c>
      <c r="U21" s="70">
        <f t="shared" si="12"/>
        <v>1</v>
      </c>
      <c r="V21" s="115">
        <v>1</v>
      </c>
      <c r="W21" s="115">
        <v>0</v>
      </c>
      <c r="X21" s="55"/>
    </row>
    <row r="22" spans="1:24" s="56" customFormat="1" ht="22.5" customHeight="1">
      <c r="A22" s="785"/>
      <c r="B22" s="127" t="s">
        <v>66</v>
      </c>
      <c r="C22" s="70">
        <f t="shared" si="13"/>
        <v>1</v>
      </c>
      <c r="D22" s="115">
        <f t="shared" si="2"/>
        <v>1</v>
      </c>
      <c r="E22" s="147">
        <f t="shared" si="3"/>
        <v>0</v>
      </c>
      <c r="F22" s="70">
        <f t="shared" si="4"/>
        <v>1</v>
      </c>
      <c r="G22" s="115">
        <v>1</v>
      </c>
      <c r="H22" s="128">
        <v>0</v>
      </c>
      <c r="I22" s="70">
        <f t="shared" si="5"/>
        <v>0</v>
      </c>
      <c r="J22" s="115">
        <v>0</v>
      </c>
      <c r="K22" s="115">
        <v>0</v>
      </c>
      <c r="L22" s="55"/>
      <c r="M22" s="785"/>
      <c r="N22" s="127" t="s">
        <v>67</v>
      </c>
      <c r="O22" s="70">
        <f t="shared" si="0"/>
        <v>0</v>
      </c>
      <c r="P22" s="115">
        <f t="shared" si="14"/>
        <v>0</v>
      </c>
      <c r="Q22" s="115">
        <f t="shared" si="14"/>
        <v>0</v>
      </c>
      <c r="R22" s="71">
        <f t="shared" si="11"/>
        <v>0</v>
      </c>
      <c r="S22" s="115">
        <v>0</v>
      </c>
      <c r="T22" s="128">
        <v>0</v>
      </c>
      <c r="U22" s="70">
        <f t="shared" si="12"/>
        <v>0</v>
      </c>
      <c r="V22" s="115">
        <v>0</v>
      </c>
      <c r="W22" s="115">
        <v>0</v>
      </c>
      <c r="X22" s="55"/>
    </row>
    <row r="23" spans="1:24" s="56" customFormat="1" ht="22.5" customHeight="1">
      <c r="A23" s="785"/>
      <c r="B23" s="127" t="s">
        <v>68</v>
      </c>
      <c r="C23" s="70">
        <f t="shared" si="13"/>
        <v>1</v>
      </c>
      <c r="D23" s="115">
        <f t="shared" si="2"/>
        <v>1</v>
      </c>
      <c r="E23" s="128">
        <f t="shared" si="3"/>
        <v>0</v>
      </c>
      <c r="F23" s="70">
        <f t="shared" si="4"/>
        <v>1</v>
      </c>
      <c r="G23" s="115">
        <v>1</v>
      </c>
      <c r="H23" s="128">
        <v>0</v>
      </c>
      <c r="I23" s="70">
        <f t="shared" si="5"/>
        <v>0</v>
      </c>
      <c r="J23" s="115">
        <v>0</v>
      </c>
      <c r="K23" s="115">
        <v>0</v>
      </c>
      <c r="L23" s="55"/>
      <c r="M23" s="785"/>
      <c r="N23" s="127" t="s">
        <v>69</v>
      </c>
      <c r="O23" s="70">
        <f t="shared" si="0"/>
        <v>2</v>
      </c>
      <c r="P23" s="115">
        <f t="shared" si="14"/>
        <v>2</v>
      </c>
      <c r="Q23" s="115">
        <f t="shared" si="14"/>
        <v>0</v>
      </c>
      <c r="R23" s="71">
        <f t="shared" si="11"/>
        <v>1</v>
      </c>
      <c r="S23" s="115">
        <v>1</v>
      </c>
      <c r="T23" s="128">
        <v>0</v>
      </c>
      <c r="U23" s="70">
        <f t="shared" si="12"/>
        <v>1</v>
      </c>
      <c r="V23" s="115">
        <v>1</v>
      </c>
      <c r="W23" s="115">
        <v>0</v>
      </c>
      <c r="X23" s="55"/>
    </row>
    <row r="24" spans="1:24" s="56" customFormat="1" ht="22.5" customHeight="1">
      <c r="A24" s="785"/>
      <c r="B24" s="127" t="s">
        <v>70</v>
      </c>
      <c r="C24" s="70">
        <f t="shared" si="13"/>
        <v>0</v>
      </c>
      <c r="D24" s="115">
        <f t="shared" si="2"/>
        <v>0</v>
      </c>
      <c r="E24" s="128">
        <f t="shared" si="3"/>
        <v>0</v>
      </c>
      <c r="F24" s="70">
        <f t="shared" si="4"/>
        <v>0</v>
      </c>
      <c r="G24" s="115">
        <v>0</v>
      </c>
      <c r="H24" s="128">
        <v>0</v>
      </c>
      <c r="I24" s="70">
        <f t="shared" si="5"/>
        <v>0</v>
      </c>
      <c r="J24" s="115">
        <v>0</v>
      </c>
      <c r="K24" s="115">
        <v>0</v>
      </c>
      <c r="L24" s="55"/>
      <c r="M24" s="785"/>
      <c r="N24" s="127" t="s">
        <v>71</v>
      </c>
      <c r="O24" s="70">
        <f t="shared" si="0"/>
        <v>0</v>
      </c>
      <c r="P24" s="115">
        <f t="shared" si="14"/>
        <v>0</v>
      </c>
      <c r="Q24" s="115">
        <f t="shared" si="14"/>
        <v>0</v>
      </c>
      <c r="R24" s="71">
        <f t="shared" si="11"/>
        <v>0</v>
      </c>
      <c r="S24" s="115">
        <v>0</v>
      </c>
      <c r="T24" s="128">
        <v>0</v>
      </c>
      <c r="U24" s="70">
        <f t="shared" si="12"/>
        <v>0</v>
      </c>
      <c r="V24" s="115">
        <v>0</v>
      </c>
      <c r="W24" s="115">
        <v>0</v>
      </c>
      <c r="X24" s="55"/>
    </row>
    <row r="25" spans="1:24" s="56" customFormat="1" ht="22.5" customHeight="1">
      <c r="A25" s="785"/>
      <c r="B25" s="127" t="s">
        <v>72</v>
      </c>
      <c r="C25" s="70">
        <f t="shared" si="13"/>
        <v>6</v>
      </c>
      <c r="D25" s="115">
        <f t="shared" si="2"/>
        <v>6</v>
      </c>
      <c r="E25" s="128">
        <f t="shared" si="3"/>
        <v>0</v>
      </c>
      <c r="F25" s="70">
        <f t="shared" si="4"/>
        <v>6</v>
      </c>
      <c r="G25" s="115">
        <v>6</v>
      </c>
      <c r="H25" s="128">
        <v>0</v>
      </c>
      <c r="I25" s="70">
        <f t="shared" si="5"/>
        <v>0</v>
      </c>
      <c r="J25" s="115">
        <v>0</v>
      </c>
      <c r="K25" s="115">
        <v>0</v>
      </c>
      <c r="L25" s="55"/>
      <c r="M25" s="785"/>
      <c r="N25" s="127" t="s">
        <v>73</v>
      </c>
      <c r="O25" s="70">
        <f t="shared" si="0"/>
        <v>2</v>
      </c>
      <c r="P25" s="115">
        <f t="shared" si="14"/>
        <v>2</v>
      </c>
      <c r="Q25" s="115">
        <f t="shared" si="14"/>
        <v>0</v>
      </c>
      <c r="R25" s="71">
        <f t="shared" si="11"/>
        <v>2</v>
      </c>
      <c r="S25" s="115">
        <v>2</v>
      </c>
      <c r="T25" s="128">
        <v>0</v>
      </c>
      <c r="U25" s="70">
        <f t="shared" si="12"/>
        <v>0</v>
      </c>
      <c r="V25" s="115">
        <v>0</v>
      </c>
      <c r="W25" s="115">
        <v>0</v>
      </c>
      <c r="X25" s="55"/>
    </row>
    <row r="26" spans="1:24" s="56" customFormat="1" ht="22.5" customHeight="1">
      <c r="A26" s="785"/>
      <c r="B26" s="127" t="s">
        <v>74</v>
      </c>
      <c r="C26" s="70">
        <f t="shared" si="13"/>
        <v>1</v>
      </c>
      <c r="D26" s="115">
        <f t="shared" si="2"/>
        <v>1</v>
      </c>
      <c r="E26" s="128">
        <f t="shared" si="3"/>
        <v>0</v>
      </c>
      <c r="F26" s="70">
        <f t="shared" si="4"/>
        <v>1</v>
      </c>
      <c r="G26" s="115">
        <v>1</v>
      </c>
      <c r="H26" s="128">
        <v>0</v>
      </c>
      <c r="I26" s="70">
        <f t="shared" si="5"/>
        <v>0</v>
      </c>
      <c r="J26" s="115">
        <v>0</v>
      </c>
      <c r="K26" s="115">
        <v>0</v>
      </c>
      <c r="L26" s="55"/>
      <c r="M26" s="794" t="s">
        <v>256</v>
      </c>
      <c r="N26" s="795"/>
      <c r="O26" s="125">
        <f t="shared" si="0"/>
        <v>1</v>
      </c>
      <c r="P26" s="124">
        <f t="shared" si="14"/>
        <v>1</v>
      </c>
      <c r="Q26" s="124">
        <f t="shared" si="14"/>
        <v>0</v>
      </c>
      <c r="R26" s="125">
        <f t="shared" si="11"/>
        <v>0</v>
      </c>
      <c r="S26" s="124">
        <v>0</v>
      </c>
      <c r="T26" s="126">
        <v>0</v>
      </c>
      <c r="U26" s="117">
        <f t="shared" si="12"/>
        <v>1</v>
      </c>
      <c r="V26" s="124">
        <v>1</v>
      </c>
      <c r="W26" s="124">
        <v>0</v>
      </c>
      <c r="X26" s="55"/>
    </row>
    <row r="27" spans="1:24" s="56" customFormat="1" ht="22.5" customHeight="1">
      <c r="A27" s="785"/>
      <c r="B27" s="127" t="s">
        <v>75</v>
      </c>
      <c r="C27" s="70">
        <f t="shared" si="13"/>
        <v>4</v>
      </c>
      <c r="D27" s="115">
        <f t="shared" si="2"/>
        <v>4</v>
      </c>
      <c r="E27" s="128">
        <f t="shared" si="3"/>
        <v>0</v>
      </c>
      <c r="F27" s="70">
        <f t="shared" si="4"/>
        <v>4</v>
      </c>
      <c r="G27" s="115">
        <v>4</v>
      </c>
      <c r="H27" s="128">
        <v>0</v>
      </c>
      <c r="I27" s="70">
        <f t="shared" si="5"/>
        <v>0</v>
      </c>
      <c r="J27" s="115">
        <v>0</v>
      </c>
      <c r="K27" s="115">
        <v>0</v>
      </c>
      <c r="L27" s="55"/>
      <c r="M27" s="794" t="s">
        <v>76</v>
      </c>
      <c r="N27" s="795"/>
      <c r="O27" s="125">
        <f t="shared" si="0"/>
        <v>0</v>
      </c>
      <c r="P27" s="124">
        <f t="shared" si="14"/>
        <v>0</v>
      </c>
      <c r="Q27" s="124">
        <f t="shared" si="14"/>
        <v>0</v>
      </c>
      <c r="R27" s="125">
        <f t="shared" si="11"/>
        <v>0</v>
      </c>
      <c r="S27" s="124">
        <v>0</v>
      </c>
      <c r="T27" s="126">
        <v>0</v>
      </c>
      <c r="U27" s="117">
        <f t="shared" si="12"/>
        <v>0</v>
      </c>
      <c r="V27" s="124">
        <v>0</v>
      </c>
      <c r="W27" s="124">
        <v>0</v>
      </c>
      <c r="X27" s="55"/>
    </row>
    <row r="28" spans="1:24" s="56" customFormat="1" ht="22.5" customHeight="1">
      <c r="A28" s="785"/>
      <c r="B28" s="127" t="s">
        <v>77</v>
      </c>
      <c r="C28" s="70">
        <f t="shared" si="13"/>
        <v>1</v>
      </c>
      <c r="D28" s="115">
        <f t="shared" si="2"/>
        <v>1</v>
      </c>
      <c r="E28" s="128">
        <f t="shared" si="3"/>
        <v>0</v>
      </c>
      <c r="F28" s="70">
        <f t="shared" si="4"/>
        <v>1</v>
      </c>
      <c r="G28" s="115">
        <v>1</v>
      </c>
      <c r="H28" s="128">
        <v>0</v>
      </c>
      <c r="I28" s="70">
        <f t="shared" si="5"/>
        <v>0</v>
      </c>
      <c r="J28" s="115">
        <v>0</v>
      </c>
      <c r="K28" s="115">
        <v>0</v>
      </c>
      <c r="L28" s="55"/>
      <c r="M28" s="794" t="s">
        <v>78</v>
      </c>
      <c r="N28" s="795"/>
      <c r="O28" s="125">
        <f t="shared" si="0"/>
        <v>2</v>
      </c>
      <c r="P28" s="124">
        <f t="shared" si="14"/>
        <v>2</v>
      </c>
      <c r="Q28" s="124">
        <f t="shared" si="14"/>
        <v>0</v>
      </c>
      <c r="R28" s="125">
        <f t="shared" si="11"/>
        <v>1</v>
      </c>
      <c r="S28" s="124">
        <v>1</v>
      </c>
      <c r="T28" s="126">
        <v>0</v>
      </c>
      <c r="U28" s="117">
        <f t="shared" si="12"/>
        <v>1</v>
      </c>
      <c r="V28" s="124">
        <v>1</v>
      </c>
      <c r="W28" s="124">
        <v>0</v>
      </c>
      <c r="X28" s="55"/>
    </row>
    <row r="29" spans="1:24" s="56" customFormat="1" ht="22.5" customHeight="1">
      <c r="A29" s="785"/>
      <c r="B29" s="127" t="s">
        <v>79</v>
      </c>
      <c r="C29" s="70">
        <f t="shared" si="13"/>
        <v>0</v>
      </c>
      <c r="D29" s="115">
        <f t="shared" si="2"/>
        <v>0</v>
      </c>
      <c r="E29" s="128">
        <f t="shared" si="3"/>
        <v>0</v>
      </c>
      <c r="F29" s="70">
        <f t="shared" si="4"/>
        <v>0</v>
      </c>
      <c r="G29" s="115">
        <v>0</v>
      </c>
      <c r="H29" s="128">
        <v>0</v>
      </c>
      <c r="I29" s="70">
        <f t="shared" si="5"/>
        <v>0</v>
      </c>
      <c r="J29" s="115">
        <v>0</v>
      </c>
      <c r="K29" s="115">
        <v>0</v>
      </c>
      <c r="L29" s="55"/>
      <c r="M29" s="791" t="s">
        <v>80</v>
      </c>
      <c r="N29" s="146" t="s">
        <v>177</v>
      </c>
      <c r="O29" s="130">
        <f t="shared" si="0"/>
        <v>9</v>
      </c>
      <c r="P29" s="131">
        <f>SUM(P30:P35)</f>
        <v>9</v>
      </c>
      <c r="Q29" s="131">
        <f>SUM(Q30:Q35)</f>
        <v>0</v>
      </c>
      <c r="R29" s="132">
        <f t="shared" si="11"/>
        <v>6</v>
      </c>
      <c r="S29" s="131">
        <f>SUM(S30:S35)</f>
        <v>6</v>
      </c>
      <c r="T29" s="131">
        <f>SUM(T30:T35)</f>
        <v>0</v>
      </c>
      <c r="U29" s="143">
        <f t="shared" si="12"/>
        <v>3</v>
      </c>
      <c r="V29" s="131">
        <f>SUM(V30:V35)</f>
        <v>3</v>
      </c>
      <c r="W29" s="131">
        <f>SUM(W30:W35)</f>
        <v>0</v>
      </c>
      <c r="X29" s="55"/>
    </row>
    <row r="30" spans="1:24" s="56" customFormat="1" ht="22.5" customHeight="1">
      <c r="A30" s="785"/>
      <c r="B30" s="127" t="s">
        <v>81</v>
      </c>
      <c r="C30" s="70">
        <f t="shared" si="13"/>
        <v>1</v>
      </c>
      <c r="D30" s="115">
        <f t="shared" si="2"/>
        <v>1</v>
      </c>
      <c r="E30" s="128">
        <f t="shared" si="3"/>
        <v>0</v>
      </c>
      <c r="F30" s="70">
        <f t="shared" si="4"/>
        <v>1</v>
      </c>
      <c r="G30" s="115">
        <v>1</v>
      </c>
      <c r="H30" s="128">
        <v>0</v>
      </c>
      <c r="I30" s="70">
        <f t="shared" si="5"/>
        <v>0</v>
      </c>
      <c r="J30" s="115">
        <v>0</v>
      </c>
      <c r="K30" s="115">
        <v>0</v>
      </c>
      <c r="L30" s="55"/>
      <c r="M30" s="792"/>
      <c r="N30" s="127" t="s">
        <v>82</v>
      </c>
      <c r="O30" s="70">
        <f t="shared" si="0"/>
        <v>3</v>
      </c>
      <c r="P30" s="115">
        <f aca="true" t="shared" si="15" ref="P30:Q36">S30+V30</f>
        <v>3</v>
      </c>
      <c r="Q30" s="115">
        <f t="shared" si="15"/>
        <v>0</v>
      </c>
      <c r="R30" s="71">
        <f t="shared" si="11"/>
        <v>3</v>
      </c>
      <c r="S30" s="115">
        <v>3</v>
      </c>
      <c r="T30" s="128">
        <v>0</v>
      </c>
      <c r="U30" s="70">
        <f t="shared" si="12"/>
        <v>0</v>
      </c>
      <c r="V30" s="115">
        <v>0</v>
      </c>
      <c r="W30" s="115">
        <v>0</v>
      </c>
      <c r="X30" s="55"/>
    </row>
    <row r="31" spans="1:24" s="56" customFormat="1" ht="22.5" customHeight="1">
      <c r="A31" s="785"/>
      <c r="B31" s="127" t="s">
        <v>83</v>
      </c>
      <c r="C31" s="70">
        <f t="shared" si="13"/>
        <v>0</v>
      </c>
      <c r="D31" s="115">
        <f t="shared" si="2"/>
        <v>0</v>
      </c>
      <c r="E31" s="128">
        <f t="shared" si="3"/>
        <v>0</v>
      </c>
      <c r="F31" s="70">
        <f t="shared" si="4"/>
        <v>0</v>
      </c>
      <c r="G31" s="115">
        <v>0</v>
      </c>
      <c r="H31" s="128">
        <v>0</v>
      </c>
      <c r="I31" s="70">
        <f t="shared" si="5"/>
        <v>0</v>
      </c>
      <c r="J31" s="115">
        <v>0</v>
      </c>
      <c r="K31" s="115">
        <v>0</v>
      </c>
      <c r="L31" s="55"/>
      <c r="M31" s="792"/>
      <c r="N31" s="127" t="s">
        <v>84</v>
      </c>
      <c r="O31" s="70">
        <f t="shared" si="0"/>
        <v>0</v>
      </c>
      <c r="P31" s="115">
        <f t="shared" si="15"/>
        <v>0</v>
      </c>
      <c r="Q31" s="115">
        <f t="shared" si="15"/>
        <v>0</v>
      </c>
      <c r="R31" s="71">
        <f t="shared" si="11"/>
        <v>0</v>
      </c>
      <c r="S31" s="115">
        <v>0</v>
      </c>
      <c r="T31" s="128">
        <v>0</v>
      </c>
      <c r="U31" s="70">
        <f t="shared" si="12"/>
        <v>0</v>
      </c>
      <c r="V31" s="115">
        <v>0</v>
      </c>
      <c r="W31" s="115">
        <v>0</v>
      </c>
      <c r="X31" s="55"/>
    </row>
    <row r="32" spans="1:24" s="56" customFormat="1" ht="22.5" customHeight="1">
      <c r="A32" s="785"/>
      <c r="B32" s="127" t="s">
        <v>85</v>
      </c>
      <c r="C32" s="70">
        <f t="shared" si="13"/>
        <v>2</v>
      </c>
      <c r="D32" s="115">
        <f t="shared" si="2"/>
        <v>2</v>
      </c>
      <c r="E32" s="128">
        <f t="shared" si="3"/>
        <v>0</v>
      </c>
      <c r="F32" s="70">
        <f t="shared" si="4"/>
        <v>2</v>
      </c>
      <c r="G32" s="115">
        <v>2</v>
      </c>
      <c r="H32" s="128">
        <v>0</v>
      </c>
      <c r="I32" s="70">
        <f t="shared" si="5"/>
        <v>0</v>
      </c>
      <c r="J32" s="115">
        <v>0</v>
      </c>
      <c r="K32" s="115">
        <v>0</v>
      </c>
      <c r="L32" s="55"/>
      <c r="M32" s="792"/>
      <c r="N32" s="148" t="s">
        <v>86</v>
      </c>
      <c r="O32" s="70">
        <f t="shared" si="0"/>
        <v>1</v>
      </c>
      <c r="P32" s="115">
        <f t="shared" si="15"/>
        <v>1</v>
      </c>
      <c r="Q32" s="115">
        <f t="shared" si="15"/>
        <v>0</v>
      </c>
      <c r="R32" s="71">
        <f t="shared" si="11"/>
        <v>0</v>
      </c>
      <c r="S32" s="115">
        <v>0</v>
      </c>
      <c r="T32" s="128">
        <v>0</v>
      </c>
      <c r="U32" s="70">
        <f t="shared" si="12"/>
        <v>1</v>
      </c>
      <c r="V32" s="115">
        <v>1</v>
      </c>
      <c r="W32" s="115">
        <v>0</v>
      </c>
      <c r="X32" s="55"/>
    </row>
    <row r="33" spans="1:24" s="56" customFormat="1" ht="22.5" customHeight="1">
      <c r="A33" s="785"/>
      <c r="B33" s="127" t="s">
        <v>87</v>
      </c>
      <c r="C33" s="70">
        <f t="shared" si="13"/>
        <v>0</v>
      </c>
      <c r="D33" s="115">
        <f t="shared" si="2"/>
        <v>0</v>
      </c>
      <c r="E33" s="128">
        <f t="shared" si="3"/>
        <v>0</v>
      </c>
      <c r="F33" s="70">
        <f t="shared" si="4"/>
        <v>0</v>
      </c>
      <c r="G33" s="115">
        <v>0</v>
      </c>
      <c r="H33" s="128">
        <v>0</v>
      </c>
      <c r="I33" s="70">
        <f t="shared" si="5"/>
        <v>0</v>
      </c>
      <c r="J33" s="115">
        <v>0</v>
      </c>
      <c r="K33" s="115">
        <v>0</v>
      </c>
      <c r="L33" s="55"/>
      <c r="M33" s="792"/>
      <c r="N33" s="127" t="s">
        <v>88</v>
      </c>
      <c r="O33" s="70">
        <f t="shared" si="0"/>
        <v>0</v>
      </c>
      <c r="P33" s="115">
        <f t="shared" si="15"/>
        <v>0</v>
      </c>
      <c r="Q33" s="115">
        <f t="shared" si="15"/>
        <v>0</v>
      </c>
      <c r="R33" s="71">
        <f t="shared" si="11"/>
        <v>0</v>
      </c>
      <c r="S33" s="115">
        <v>0</v>
      </c>
      <c r="T33" s="128">
        <v>0</v>
      </c>
      <c r="U33" s="70">
        <f t="shared" si="12"/>
        <v>0</v>
      </c>
      <c r="V33" s="115">
        <v>0</v>
      </c>
      <c r="W33" s="115">
        <v>0</v>
      </c>
      <c r="X33" s="55"/>
    </row>
    <row r="34" spans="1:24" s="56" customFormat="1" ht="22.5" customHeight="1">
      <c r="A34" s="785"/>
      <c r="B34" s="127" t="s">
        <v>89</v>
      </c>
      <c r="C34" s="70">
        <f t="shared" si="13"/>
        <v>0</v>
      </c>
      <c r="D34" s="115">
        <f t="shared" si="2"/>
        <v>0</v>
      </c>
      <c r="E34" s="128">
        <f t="shared" si="3"/>
        <v>0</v>
      </c>
      <c r="F34" s="70">
        <f t="shared" si="4"/>
        <v>0</v>
      </c>
      <c r="G34" s="115">
        <v>0</v>
      </c>
      <c r="H34" s="128">
        <v>0</v>
      </c>
      <c r="I34" s="70">
        <f t="shared" si="5"/>
        <v>0</v>
      </c>
      <c r="J34" s="115">
        <v>0</v>
      </c>
      <c r="K34" s="115">
        <v>0</v>
      </c>
      <c r="L34" s="55"/>
      <c r="M34" s="792"/>
      <c r="N34" s="127" t="s">
        <v>90</v>
      </c>
      <c r="O34" s="70">
        <f t="shared" si="0"/>
        <v>0</v>
      </c>
      <c r="P34" s="115">
        <f t="shared" si="15"/>
        <v>0</v>
      </c>
      <c r="Q34" s="115">
        <f t="shared" si="15"/>
        <v>0</v>
      </c>
      <c r="R34" s="71">
        <f t="shared" si="11"/>
        <v>0</v>
      </c>
      <c r="S34" s="115">
        <v>0</v>
      </c>
      <c r="T34" s="128">
        <v>0</v>
      </c>
      <c r="U34" s="70">
        <f t="shared" si="12"/>
        <v>0</v>
      </c>
      <c r="V34" s="115">
        <v>0</v>
      </c>
      <c r="W34" s="115">
        <v>0</v>
      </c>
      <c r="X34" s="55"/>
    </row>
    <row r="35" spans="1:23" s="56" customFormat="1" ht="22.5" customHeight="1">
      <c r="A35" s="785"/>
      <c r="B35" s="127" t="s">
        <v>91</v>
      </c>
      <c r="C35" s="70">
        <f t="shared" si="13"/>
        <v>0</v>
      </c>
      <c r="D35" s="115">
        <f t="shared" si="2"/>
        <v>0</v>
      </c>
      <c r="E35" s="128">
        <f t="shared" si="3"/>
        <v>0</v>
      </c>
      <c r="F35" s="70">
        <f t="shared" si="4"/>
        <v>0</v>
      </c>
      <c r="G35" s="115">
        <v>0</v>
      </c>
      <c r="H35" s="128">
        <v>0</v>
      </c>
      <c r="I35" s="70">
        <f t="shared" si="5"/>
        <v>0</v>
      </c>
      <c r="J35" s="115">
        <v>0</v>
      </c>
      <c r="K35" s="115">
        <v>0</v>
      </c>
      <c r="L35" s="55"/>
      <c r="M35" s="793"/>
      <c r="N35" s="127" t="s">
        <v>73</v>
      </c>
      <c r="O35" s="70">
        <f t="shared" si="0"/>
        <v>5</v>
      </c>
      <c r="P35" s="115">
        <f t="shared" si="15"/>
        <v>5</v>
      </c>
      <c r="Q35" s="115">
        <f t="shared" si="15"/>
        <v>0</v>
      </c>
      <c r="R35" s="71">
        <f t="shared" si="11"/>
        <v>3</v>
      </c>
      <c r="S35" s="115">
        <v>3</v>
      </c>
      <c r="T35" s="128">
        <v>0</v>
      </c>
      <c r="U35" s="70">
        <f t="shared" si="12"/>
        <v>2</v>
      </c>
      <c r="V35" s="115">
        <v>2</v>
      </c>
      <c r="W35" s="115">
        <v>0</v>
      </c>
    </row>
    <row r="36" spans="1:23" s="56" customFormat="1" ht="22.5" customHeight="1" thickBot="1">
      <c r="A36" s="785"/>
      <c r="B36" s="127" t="s">
        <v>92</v>
      </c>
      <c r="C36" s="70">
        <f t="shared" si="13"/>
        <v>0</v>
      </c>
      <c r="D36" s="115">
        <f t="shared" si="2"/>
        <v>0</v>
      </c>
      <c r="E36" s="128">
        <f t="shared" si="3"/>
        <v>0</v>
      </c>
      <c r="F36" s="70">
        <f t="shared" si="4"/>
        <v>0</v>
      </c>
      <c r="G36" s="115">
        <v>0</v>
      </c>
      <c r="H36" s="128">
        <v>0</v>
      </c>
      <c r="I36" s="70">
        <f t="shared" si="5"/>
        <v>0</v>
      </c>
      <c r="J36" s="115">
        <v>0</v>
      </c>
      <c r="K36" s="115">
        <v>0</v>
      </c>
      <c r="L36" s="55"/>
      <c r="M36" s="789" t="s">
        <v>257</v>
      </c>
      <c r="N36" s="790"/>
      <c r="O36" s="149">
        <f t="shared" si="0"/>
        <v>2</v>
      </c>
      <c r="P36" s="150">
        <f t="shared" si="15"/>
        <v>1</v>
      </c>
      <c r="Q36" s="150">
        <f t="shared" si="15"/>
        <v>1</v>
      </c>
      <c r="R36" s="149">
        <f t="shared" si="11"/>
        <v>1</v>
      </c>
      <c r="S36" s="150">
        <v>1</v>
      </c>
      <c r="T36" s="151">
        <v>0</v>
      </c>
      <c r="U36" s="152">
        <f t="shared" si="12"/>
        <v>1</v>
      </c>
      <c r="V36" s="150">
        <v>0</v>
      </c>
      <c r="W36" s="150">
        <v>1</v>
      </c>
    </row>
    <row r="37" spans="1:12" s="56" customFormat="1" ht="22.5" customHeight="1">
      <c r="A37" s="785"/>
      <c r="B37" s="127" t="s">
        <v>93</v>
      </c>
      <c r="C37" s="70">
        <f t="shared" si="13"/>
        <v>0</v>
      </c>
      <c r="D37" s="115">
        <f t="shared" si="2"/>
        <v>0</v>
      </c>
      <c r="E37" s="128">
        <f t="shared" si="3"/>
        <v>0</v>
      </c>
      <c r="F37" s="70">
        <f t="shared" si="4"/>
        <v>0</v>
      </c>
      <c r="G37" s="115">
        <v>0</v>
      </c>
      <c r="H37" s="128">
        <v>0</v>
      </c>
      <c r="I37" s="70">
        <f t="shared" si="5"/>
        <v>0</v>
      </c>
      <c r="J37" s="115">
        <v>0</v>
      </c>
      <c r="K37" s="115">
        <v>0</v>
      </c>
      <c r="L37" s="55"/>
    </row>
    <row r="38" spans="1:12" s="56" customFormat="1" ht="22.5" customHeight="1">
      <c r="A38" s="785"/>
      <c r="B38" s="127" t="s">
        <v>94</v>
      </c>
      <c r="C38" s="70">
        <f t="shared" si="13"/>
        <v>0</v>
      </c>
      <c r="D38" s="115">
        <f t="shared" si="2"/>
        <v>0</v>
      </c>
      <c r="E38" s="128">
        <f t="shared" si="3"/>
        <v>0</v>
      </c>
      <c r="F38" s="70">
        <f t="shared" si="4"/>
        <v>0</v>
      </c>
      <c r="G38" s="115">
        <v>0</v>
      </c>
      <c r="H38" s="128">
        <v>0</v>
      </c>
      <c r="I38" s="70">
        <f t="shared" si="5"/>
        <v>0</v>
      </c>
      <c r="J38" s="115">
        <v>0</v>
      </c>
      <c r="K38" s="115">
        <v>0</v>
      </c>
      <c r="L38" s="55"/>
    </row>
    <row r="39" spans="1:12" s="56" customFormat="1" ht="22.5" customHeight="1">
      <c r="A39" s="785"/>
      <c r="B39" s="127" t="s">
        <v>95</v>
      </c>
      <c r="C39" s="70">
        <f t="shared" si="13"/>
        <v>0</v>
      </c>
      <c r="D39" s="115">
        <f t="shared" si="2"/>
        <v>0</v>
      </c>
      <c r="E39" s="128">
        <f t="shared" si="3"/>
        <v>0</v>
      </c>
      <c r="F39" s="70">
        <f t="shared" si="4"/>
        <v>0</v>
      </c>
      <c r="G39" s="115">
        <v>0</v>
      </c>
      <c r="H39" s="128">
        <v>0</v>
      </c>
      <c r="I39" s="70">
        <f t="shared" si="5"/>
        <v>0</v>
      </c>
      <c r="J39" s="115">
        <v>0</v>
      </c>
      <c r="K39" s="115">
        <v>0</v>
      </c>
      <c r="L39" s="55"/>
    </row>
    <row r="40" spans="1:12" s="56" customFormat="1" ht="22.5" customHeight="1">
      <c r="A40" s="785"/>
      <c r="B40" s="127" t="s">
        <v>96</v>
      </c>
      <c r="C40" s="70">
        <f t="shared" si="13"/>
        <v>0</v>
      </c>
      <c r="D40" s="115">
        <f t="shared" si="2"/>
        <v>0</v>
      </c>
      <c r="E40" s="128">
        <f t="shared" si="3"/>
        <v>0</v>
      </c>
      <c r="F40" s="70">
        <f t="shared" si="4"/>
        <v>0</v>
      </c>
      <c r="G40" s="115">
        <v>0</v>
      </c>
      <c r="H40" s="128">
        <v>0</v>
      </c>
      <c r="I40" s="70">
        <f t="shared" si="5"/>
        <v>0</v>
      </c>
      <c r="J40" s="115">
        <v>0</v>
      </c>
      <c r="K40" s="115">
        <v>0</v>
      </c>
      <c r="L40" s="55"/>
    </row>
    <row r="41" spans="1:12" s="56" customFormat="1" ht="22.5" customHeight="1">
      <c r="A41" s="785"/>
      <c r="B41" s="127" t="s">
        <v>97</v>
      </c>
      <c r="C41" s="70">
        <f t="shared" si="13"/>
        <v>6</v>
      </c>
      <c r="D41" s="115">
        <f t="shared" si="2"/>
        <v>6</v>
      </c>
      <c r="E41" s="128">
        <f t="shared" si="3"/>
        <v>0</v>
      </c>
      <c r="F41" s="70">
        <f t="shared" si="4"/>
        <v>6</v>
      </c>
      <c r="G41" s="115">
        <v>6</v>
      </c>
      <c r="H41" s="128">
        <v>0</v>
      </c>
      <c r="I41" s="70">
        <f t="shared" si="5"/>
        <v>0</v>
      </c>
      <c r="J41" s="115">
        <v>0</v>
      </c>
      <c r="K41" s="115">
        <v>0</v>
      </c>
      <c r="L41" s="55"/>
    </row>
    <row r="42" spans="1:12" s="56" customFormat="1" ht="22.5" customHeight="1">
      <c r="A42" s="785"/>
      <c r="B42" s="127" t="s">
        <v>98</v>
      </c>
      <c r="C42" s="70">
        <f t="shared" si="13"/>
        <v>0</v>
      </c>
      <c r="D42" s="115">
        <f t="shared" si="2"/>
        <v>0</v>
      </c>
      <c r="E42" s="128">
        <f t="shared" si="3"/>
        <v>0</v>
      </c>
      <c r="F42" s="70">
        <f t="shared" si="4"/>
        <v>0</v>
      </c>
      <c r="G42" s="115">
        <v>0</v>
      </c>
      <c r="H42" s="128">
        <v>0</v>
      </c>
      <c r="I42" s="70">
        <f t="shared" si="5"/>
        <v>0</v>
      </c>
      <c r="J42" s="115">
        <v>0</v>
      </c>
      <c r="K42" s="115">
        <v>0</v>
      </c>
      <c r="L42" s="55"/>
    </row>
    <row r="43" spans="1:12" s="56" customFormat="1" ht="22.5" customHeight="1">
      <c r="A43" s="785"/>
      <c r="B43" s="127" t="s">
        <v>99</v>
      </c>
      <c r="C43" s="70">
        <f t="shared" si="13"/>
        <v>0</v>
      </c>
      <c r="D43" s="115">
        <f t="shared" si="2"/>
        <v>0</v>
      </c>
      <c r="E43" s="128">
        <f t="shared" si="3"/>
        <v>0</v>
      </c>
      <c r="F43" s="70">
        <f t="shared" si="4"/>
        <v>0</v>
      </c>
      <c r="G43" s="115">
        <v>0</v>
      </c>
      <c r="H43" s="128">
        <v>0</v>
      </c>
      <c r="I43" s="70">
        <f t="shared" si="5"/>
        <v>0</v>
      </c>
      <c r="J43" s="115">
        <v>0</v>
      </c>
      <c r="K43" s="115">
        <v>0</v>
      </c>
      <c r="L43" s="55"/>
    </row>
    <row r="44" spans="1:12" s="56" customFormat="1" ht="22.5" customHeight="1">
      <c r="A44" s="785"/>
      <c r="B44" s="127" t="s">
        <v>100</v>
      </c>
      <c r="C44" s="70">
        <f t="shared" si="13"/>
        <v>1</v>
      </c>
      <c r="D44" s="115">
        <f t="shared" si="2"/>
        <v>1</v>
      </c>
      <c r="E44" s="128">
        <f t="shared" si="3"/>
        <v>0</v>
      </c>
      <c r="F44" s="70">
        <f t="shared" si="4"/>
        <v>1</v>
      </c>
      <c r="G44" s="115">
        <v>1</v>
      </c>
      <c r="H44" s="128">
        <v>0</v>
      </c>
      <c r="I44" s="70">
        <f t="shared" si="5"/>
        <v>0</v>
      </c>
      <c r="J44" s="115">
        <v>0</v>
      </c>
      <c r="K44" s="115">
        <v>0</v>
      </c>
      <c r="L44" s="55"/>
    </row>
    <row r="45" spans="1:12" s="56" customFormat="1" ht="22.5" customHeight="1" thickBot="1">
      <c r="A45" s="786"/>
      <c r="B45" s="153" t="s">
        <v>258</v>
      </c>
      <c r="C45" s="97">
        <f t="shared" si="13"/>
        <v>1</v>
      </c>
      <c r="D45" s="79">
        <f t="shared" si="2"/>
        <v>1</v>
      </c>
      <c r="E45" s="154">
        <f t="shared" si="3"/>
        <v>0</v>
      </c>
      <c r="F45" s="155">
        <f t="shared" si="4"/>
        <v>0</v>
      </c>
      <c r="G45" s="156">
        <v>0</v>
      </c>
      <c r="H45" s="154">
        <v>0</v>
      </c>
      <c r="I45" s="97">
        <f t="shared" si="5"/>
        <v>1</v>
      </c>
      <c r="J45" s="156">
        <v>1</v>
      </c>
      <c r="K45" s="156">
        <v>0</v>
      </c>
      <c r="L45" s="55"/>
    </row>
    <row r="46" spans="13:23" ht="23.25" customHeight="1"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</row>
  </sheetData>
  <sheetProtection/>
  <mergeCells count="19">
    <mergeCell ref="M6:M12"/>
    <mergeCell ref="M13:M19"/>
    <mergeCell ref="M20:M25"/>
    <mergeCell ref="U4:W4"/>
    <mergeCell ref="O4:Q4"/>
    <mergeCell ref="F4:H4"/>
    <mergeCell ref="I4:K4"/>
    <mergeCell ref="M4:N5"/>
    <mergeCell ref="R4:T4"/>
    <mergeCell ref="A4:B5"/>
    <mergeCell ref="A21:A45"/>
    <mergeCell ref="A6:B6"/>
    <mergeCell ref="A7:B7"/>
    <mergeCell ref="M36:N36"/>
    <mergeCell ref="M29:M35"/>
    <mergeCell ref="M26:N26"/>
    <mergeCell ref="C4:E4"/>
    <mergeCell ref="M28:N28"/>
    <mergeCell ref="M27:N27"/>
  </mergeCells>
  <printOptions horizontalCentered="1"/>
  <pageMargins left="0.7086614173228347" right="0.2755905511811024" top="0.7874015748031497" bottom="0.5118110236220472" header="0.5118110236220472" footer="0.5118110236220472"/>
  <pageSetup horizontalDpi="600" verticalDpi="600" orientation="portrait" paperSize="9" scale="69" r:id="rId1"/>
  <headerFooter scaleWithDoc="0" alignWithMargins="0">
    <oddHeader>&amp;R&amp;11高等学校</oddHeader>
    <oddFooter>&amp;C&amp;"Century,標準"48</oddFooter>
  </headerFooter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PageLayoutView="0" workbookViewId="0" topLeftCell="A1">
      <selection activeCell="AM19" sqref="AM19"/>
    </sheetView>
  </sheetViews>
  <sheetFormatPr defaultColWidth="8.625" defaultRowHeight="18.75" customHeight="1"/>
  <cols>
    <col min="1" max="1" width="15.25390625" style="53" customWidth="1"/>
    <col min="2" max="10" width="8.75390625" style="53" customWidth="1"/>
    <col min="11" max="16384" width="8.625" style="53" customWidth="1"/>
  </cols>
  <sheetData>
    <row r="1" spans="11:20" ht="18.75" customHeight="1"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1:20" ht="18.75" customHeight="1"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s="56" customFormat="1" ht="18.75" customHeight="1" thickBot="1">
      <c r="A3" s="158" t="s">
        <v>259</v>
      </c>
      <c r="B3" s="111"/>
      <c r="C3" s="111"/>
      <c r="D3" s="111"/>
      <c r="E3" s="111"/>
      <c r="F3" s="111"/>
      <c r="G3" s="111"/>
      <c r="H3" s="111"/>
      <c r="I3" s="111"/>
      <c r="J3" s="111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56" customFormat="1" ht="22.5" customHeight="1">
      <c r="A4" s="586" t="s">
        <v>101</v>
      </c>
      <c r="B4" s="807" t="s">
        <v>260</v>
      </c>
      <c r="C4" s="797"/>
      <c r="D4" s="797"/>
      <c r="E4" s="807" t="s">
        <v>261</v>
      </c>
      <c r="F4" s="796"/>
      <c r="G4" s="796"/>
      <c r="H4" s="796"/>
      <c r="I4" s="796"/>
      <c r="J4" s="796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56" customFormat="1" ht="22.5" customHeight="1">
      <c r="A5" s="805"/>
      <c r="B5" s="808" t="s">
        <v>102</v>
      </c>
      <c r="C5" s="810" t="s">
        <v>103</v>
      </c>
      <c r="D5" s="812" t="s">
        <v>104</v>
      </c>
      <c r="E5" s="814" t="s">
        <v>260</v>
      </c>
      <c r="F5" s="815"/>
      <c r="G5" s="816"/>
      <c r="H5" s="815" t="s">
        <v>262</v>
      </c>
      <c r="I5" s="817"/>
      <c r="J5" s="817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56" customFormat="1" ht="22.5" customHeight="1" thickBot="1">
      <c r="A6" s="806"/>
      <c r="B6" s="809"/>
      <c r="C6" s="811"/>
      <c r="D6" s="813"/>
      <c r="E6" s="113" t="s">
        <v>102</v>
      </c>
      <c r="F6" s="160" t="s">
        <v>103</v>
      </c>
      <c r="G6" s="161" t="s">
        <v>104</v>
      </c>
      <c r="H6" s="113" t="s">
        <v>102</v>
      </c>
      <c r="I6" s="66" t="s">
        <v>103</v>
      </c>
      <c r="J6" s="66" t="s">
        <v>104</v>
      </c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56" customFormat="1" ht="45" customHeight="1">
      <c r="A7" s="162" t="s">
        <v>37</v>
      </c>
      <c r="B7" s="163">
        <v>23895</v>
      </c>
      <c r="C7" s="164">
        <v>12158</v>
      </c>
      <c r="D7" s="165">
        <v>11737</v>
      </c>
      <c r="E7" s="163">
        <v>23826</v>
      </c>
      <c r="F7" s="164">
        <v>12152</v>
      </c>
      <c r="G7" s="166">
        <v>11674</v>
      </c>
      <c r="H7" s="167">
        <v>8293</v>
      </c>
      <c r="I7" s="164">
        <v>4249</v>
      </c>
      <c r="J7" s="165">
        <v>4044</v>
      </c>
      <c r="K7" s="55"/>
      <c r="L7" s="55"/>
      <c r="M7" s="55"/>
      <c r="N7" s="467"/>
      <c r="O7" s="467"/>
      <c r="P7" s="467"/>
      <c r="Q7" s="55"/>
      <c r="R7" s="55"/>
      <c r="S7" s="55"/>
      <c r="T7" s="55"/>
    </row>
    <row r="8" spans="1:20" s="56" customFormat="1" ht="45" customHeight="1">
      <c r="A8" s="72" t="s">
        <v>38</v>
      </c>
      <c r="B8" s="168">
        <f aca="true" t="shared" si="0" ref="B8:J8">SUM(B9:B10)</f>
        <v>23751</v>
      </c>
      <c r="C8" s="169">
        <f t="shared" si="0"/>
        <v>12121</v>
      </c>
      <c r="D8" s="170">
        <f t="shared" si="0"/>
        <v>11630</v>
      </c>
      <c r="E8" s="168">
        <f t="shared" si="0"/>
        <v>23688</v>
      </c>
      <c r="F8" s="169">
        <f t="shared" si="0"/>
        <v>12109</v>
      </c>
      <c r="G8" s="171">
        <f t="shared" si="0"/>
        <v>11579</v>
      </c>
      <c r="H8" s="172">
        <f t="shared" si="0"/>
        <v>7928</v>
      </c>
      <c r="I8" s="169">
        <f t="shared" si="0"/>
        <v>4107</v>
      </c>
      <c r="J8" s="170">
        <f t="shared" si="0"/>
        <v>3821</v>
      </c>
      <c r="K8" s="55"/>
      <c r="L8" s="55"/>
      <c r="M8" s="55"/>
      <c r="N8" s="467"/>
      <c r="O8" s="467"/>
      <c r="P8" s="467"/>
      <c r="Q8" s="55"/>
      <c r="R8" s="55"/>
      <c r="S8" s="55"/>
      <c r="T8" s="55"/>
    </row>
    <row r="9" spans="1:20" s="56" customFormat="1" ht="45" customHeight="1">
      <c r="A9" s="67" t="s">
        <v>34</v>
      </c>
      <c r="B9" s="173">
        <f>SUM(C9:D9)</f>
        <v>18030</v>
      </c>
      <c r="C9" s="69">
        <f>SUM(F9,'47-2'!K9)</f>
        <v>9360</v>
      </c>
      <c r="D9" s="115">
        <f>SUM(G9,'47-2'!L9)</f>
        <v>8670</v>
      </c>
      <c r="E9" s="173">
        <f>SUM(F9:G9)</f>
        <v>18022</v>
      </c>
      <c r="F9" s="69">
        <f>I9+'47-2'!B9+'47-2'!E9+'47-2'!H9</f>
        <v>9352</v>
      </c>
      <c r="G9" s="128">
        <f>J9+'47-2'!C9+'47-2'!F9+'47-2'!I9</f>
        <v>8670</v>
      </c>
      <c r="H9" s="483">
        <v>5926</v>
      </c>
      <c r="I9" s="484">
        <v>3123</v>
      </c>
      <c r="J9" s="485">
        <v>2803</v>
      </c>
      <c r="K9" s="55"/>
      <c r="L9" s="467"/>
      <c r="M9" s="467"/>
      <c r="N9" s="467"/>
      <c r="O9" s="55"/>
      <c r="P9" s="55"/>
      <c r="Q9" s="55"/>
      <c r="R9" s="55"/>
      <c r="S9" s="55"/>
      <c r="T9" s="55"/>
    </row>
    <row r="10" spans="1:20" s="56" customFormat="1" ht="45" customHeight="1" thickBot="1">
      <c r="A10" s="77" t="s">
        <v>33</v>
      </c>
      <c r="B10" s="177">
        <f>SUM(C10:D10)</f>
        <v>5721</v>
      </c>
      <c r="C10" s="79">
        <f>SUM(F10,'47-2'!K10)</f>
        <v>2761</v>
      </c>
      <c r="D10" s="156">
        <f>SUM(G10,'47-2'!L10)</f>
        <v>2960</v>
      </c>
      <c r="E10" s="177">
        <f>SUM(F10:G10)</f>
        <v>5666</v>
      </c>
      <c r="F10" s="82">
        <f>I10+'47-2'!B10+'47-2'!E10+'47-2'!H10</f>
        <v>2757</v>
      </c>
      <c r="G10" s="83">
        <f>J10+'47-2'!C10+'47-2'!F10+'47-2'!I10</f>
        <v>2909</v>
      </c>
      <c r="H10" s="178">
        <f>SUM(I10:J10)</f>
        <v>2002</v>
      </c>
      <c r="I10" s="491">
        <v>984</v>
      </c>
      <c r="J10" s="492">
        <v>1018</v>
      </c>
      <c r="K10" s="55"/>
      <c r="L10" s="55"/>
      <c r="M10" s="55"/>
      <c r="N10" s="467"/>
      <c r="O10" s="467"/>
      <c r="P10" s="467"/>
      <c r="Q10" s="55"/>
      <c r="R10" s="55"/>
      <c r="S10" s="55"/>
      <c r="T10" s="55"/>
    </row>
    <row r="11" spans="1:20" s="56" customFormat="1" ht="12.75">
      <c r="A11" s="67"/>
      <c r="B11" s="173"/>
      <c r="C11" s="69"/>
      <c r="D11" s="179"/>
      <c r="E11" s="173"/>
      <c r="F11" s="69"/>
      <c r="G11" s="128"/>
      <c r="H11" s="174"/>
      <c r="I11" s="175"/>
      <c r="J11" s="180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56" customFormat="1" ht="22.5" customHeight="1">
      <c r="A12" s="803" t="s">
        <v>20</v>
      </c>
      <c r="B12" s="181">
        <f aca="true" t="shared" si="1" ref="B12:B25">SUM(C12:D12)</f>
        <v>10836</v>
      </c>
      <c r="C12" s="87">
        <f>SUM(F12,'47-2'!K12)</f>
        <v>5327</v>
      </c>
      <c r="D12" s="182">
        <f>SUM(G12,'47-2'!L12)</f>
        <v>5509</v>
      </c>
      <c r="E12" s="181">
        <f aca="true" t="shared" si="2" ref="E12:E25">SUM(F12:G12)</f>
        <v>10781</v>
      </c>
      <c r="F12" s="87">
        <f>I12+'47-2'!B12+'47-2'!E12+'47-2'!H12</f>
        <v>5323</v>
      </c>
      <c r="G12" s="183">
        <f>J12+'47-2'!C12+'47-2'!F12+'47-2'!I12</f>
        <v>5458</v>
      </c>
      <c r="H12" s="184">
        <f aca="true" t="shared" si="3" ref="H12:H25">SUM(I12:J12)</f>
        <v>3692</v>
      </c>
      <c r="I12" s="87">
        <v>1836</v>
      </c>
      <c r="J12" s="185">
        <v>1856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s="56" customFormat="1" ht="22.5" customHeight="1">
      <c r="A13" s="804"/>
      <c r="B13" s="186">
        <f t="shared" si="1"/>
        <v>5038</v>
      </c>
      <c r="C13" s="90">
        <f>SUM(F13,'47-2'!K13)</f>
        <v>2353</v>
      </c>
      <c r="D13" s="187">
        <f>SUM(G13,'47-2'!L13)</f>
        <v>2685</v>
      </c>
      <c r="E13" s="186">
        <f t="shared" si="2"/>
        <v>4983</v>
      </c>
      <c r="F13" s="90">
        <f>I13+'47-2'!B13+'47-2'!E13+'47-2'!H13</f>
        <v>2349</v>
      </c>
      <c r="G13" s="188">
        <f>J13+'47-2'!C13+'47-2'!F13+'47-2'!I13</f>
        <v>2634</v>
      </c>
      <c r="H13" s="189">
        <f t="shared" si="3"/>
        <v>1759</v>
      </c>
      <c r="I13" s="90">
        <v>838</v>
      </c>
      <c r="J13" s="91">
        <v>921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11" s="56" customFormat="1" ht="22.5" customHeight="1">
      <c r="A14" s="803" t="s">
        <v>21</v>
      </c>
      <c r="B14" s="181">
        <f t="shared" si="1"/>
        <v>1976</v>
      </c>
      <c r="C14" s="87">
        <f>SUM(F14,'47-2'!K14)</f>
        <v>1113</v>
      </c>
      <c r="D14" s="182">
        <f>SUM(G14,'47-2'!L14)</f>
        <v>863</v>
      </c>
      <c r="E14" s="181">
        <f t="shared" si="2"/>
        <v>1976</v>
      </c>
      <c r="F14" s="87">
        <f>I14+'47-2'!B14+'47-2'!E14+'47-2'!H14</f>
        <v>1113</v>
      </c>
      <c r="G14" s="183">
        <f>J14+'47-2'!C14+'47-2'!F14+'47-2'!I14</f>
        <v>863</v>
      </c>
      <c r="H14" s="184">
        <f t="shared" si="3"/>
        <v>630</v>
      </c>
      <c r="I14" s="468">
        <v>367</v>
      </c>
      <c r="J14" s="185">
        <v>263</v>
      </c>
      <c r="K14" s="55"/>
    </row>
    <row r="15" spans="1:11" s="56" customFormat="1" ht="22.5" customHeight="1">
      <c r="A15" s="803"/>
      <c r="B15" s="190">
        <f t="shared" si="1"/>
        <v>683</v>
      </c>
      <c r="C15" s="191">
        <f>SUM(F15,'47-2'!K15)</f>
        <v>408</v>
      </c>
      <c r="D15" s="192">
        <f>SUM(G15,'47-2'!L15)</f>
        <v>275</v>
      </c>
      <c r="E15" s="190">
        <f t="shared" si="2"/>
        <v>683</v>
      </c>
      <c r="F15" s="191">
        <f>I15+'47-2'!B15+'47-2'!E15+'47-2'!H15</f>
        <v>408</v>
      </c>
      <c r="G15" s="193">
        <f>J15+'47-2'!C15+'47-2'!F15+'47-2'!I15</f>
        <v>275</v>
      </c>
      <c r="H15" s="194">
        <f t="shared" si="3"/>
        <v>243</v>
      </c>
      <c r="I15" s="191">
        <v>146</v>
      </c>
      <c r="J15" s="195">
        <v>97</v>
      </c>
      <c r="K15" s="55"/>
    </row>
    <row r="16" spans="1:11" s="56" customFormat="1" ht="45" customHeight="1">
      <c r="A16" s="95" t="s">
        <v>19</v>
      </c>
      <c r="B16" s="196">
        <f t="shared" si="1"/>
        <v>1773</v>
      </c>
      <c r="C16" s="96">
        <f>SUM(F16,'47-2'!K16)</f>
        <v>939</v>
      </c>
      <c r="D16" s="197">
        <f>SUM(G16,'47-2'!L16)</f>
        <v>834</v>
      </c>
      <c r="E16" s="196">
        <f t="shared" si="2"/>
        <v>1765</v>
      </c>
      <c r="F16" s="96">
        <f>I16+'47-2'!B16+'47-2'!E16+'47-2'!H16</f>
        <v>931</v>
      </c>
      <c r="G16" s="198">
        <f>J16+'47-2'!C16+'47-2'!F16+'47-2'!I16</f>
        <v>834</v>
      </c>
      <c r="H16" s="199">
        <f t="shared" si="3"/>
        <v>576</v>
      </c>
      <c r="I16" s="469">
        <v>314</v>
      </c>
      <c r="J16" s="200">
        <v>262</v>
      </c>
      <c r="K16" s="55"/>
    </row>
    <row r="17" spans="1:11" s="56" customFormat="1" ht="45" customHeight="1">
      <c r="A17" s="67" t="s">
        <v>18</v>
      </c>
      <c r="B17" s="173">
        <f t="shared" si="1"/>
        <v>1029</v>
      </c>
      <c r="C17" s="69">
        <f>SUM(F17,'47-2'!K17)</f>
        <v>575</v>
      </c>
      <c r="D17" s="179">
        <f>SUM(G17,'47-2'!L17)</f>
        <v>454</v>
      </c>
      <c r="E17" s="173">
        <f t="shared" si="2"/>
        <v>1029</v>
      </c>
      <c r="F17" s="69">
        <f>I17+'47-2'!B17+'47-2'!E17+'47-2'!H17</f>
        <v>575</v>
      </c>
      <c r="G17" s="128">
        <f>J17+'47-2'!C17+'47-2'!F17+'47-2'!I17</f>
        <v>454</v>
      </c>
      <c r="H17" s="174">
        <f t="shared" si="3"/>
        <v>362</v>
      </c>
      <c r="I17" s="470">
        <v>194</v>
      </c>
      <c r="J17" s="471">
        <v>168</v>
      </c>
      <c r="K17" s="55"/>
    </row>
    <row r="18" spans="1:11" s="56" customFormat="1" ht="45" customHeight="1">
      <c r="A18" s="95" t="s">
        <v>17</v>
      </c>
      <c r="B18" s="196">
        <f t="shared" si="1"/>
        <v>575</v>
      </c>
      <c r="C18" s="96">
        <f>SUM(F18,'47-2'!K18)</f>
        <v>284</v>
      </c>
      <c r="D18" s="197">
        <f>SUM(G18,'47-2'!L18)</f>
        <v>291</v>
      </c>
      <c r="E18" s="196">
        <f t="shared" si="2"/>
        <v>575</v>
      </c>
      <c r="F18" s="96">
        <f>I18+'47-2'!B18+'47-2'!E18+'47-2'!H18</f>
        <v>284</v>
      </c>
      <c r="G18" s="198">
        <f>J18+'47-2'!C18+'47-2'!F18+'47-2'!I18</f>
        <v>291</v>
      </c>
      <c r="H18" s="199">
        <f t="shared" si="3"/>
        <v>152</v>
      </c>
      <c r="I18" s="469">
        <v>82</v>
      </c>
      <c r="J18" s="472">
        <v>70</v>
      </c>
      <c r="K18" s="55"/>
    </row>
    <row r="19" spans="1:11" s="202" customFormat="1" ht="45" customHeight="1">
      <c r="A19" s="67" t="s">
        <v>22</v>
      </c>
      <c r="B19" s="173">
        <f t="shared" si="1"/>
        <v>1148</v>
      </c>
      <c r="C19" s="69">
        <f>SUM(F19,'47-2'!K19)</f>
        <v>526</v>
      </c>
      <c r="D19" s="179">
        <f>SUM(G19,'47-2'!L19)</f>
        <v>622</v>
      </c>
      <c r="E19" s="173">
        <f t="shared" si="2"/>
        <v>1148</v>
      </c>
      <c r="F19" s="69">
        <f>I19+'47-2'!B19+'47-2'!E19+'47-2'!H19</f>
        <v>526</v>
      </c>
      <c r="G19" s="128">
        <f>J19+'47-2'!C19+'47-2'!F19+'47-2'!I19</f>
        <v>622</v>
      </c>
      <c r="H19" s="174">
        <f t="shared" si="3"/>
        <v>398</v>
      </c>
      <c r="I19" s="470">
        <v>190</v>
      </c>
      <c r="J19" s="471">
        <v>208</v>
      </c>
      <c r="K19" s="201"/>
    </row>
    <row r="20" spans="1:11" s="56" customFormat="1" ht="45" customHeight="1">
      <c r="A20" s="95" t="s">
        <v>7</v>
      </c>
      <c r="B20" s="196">
        <f t="shared" si="1"/>
        <v>799</v>
      </c>
      <c r="C20" s="96">
        <f>SUM(F20,'47-2'!K20)</f>
        <v>347</v>
      </c>
      <c r="D20" s="197">
        <f>SUM(G20,'47-2'!L20)</f>
        <v>452</v>
      </c>
      <c r="E20" s="196">
        <f t="shared" si="2"/>
        <v>799</v>
      </c>
      <c r="F20" s="96">
        <f>I20+'47-2'!B20+'47-2'!E20+'47-2'!H20</f>
        <v>347</v>
      </c>
      <c r="G20" s="198">
        <f>J20+'47-2'!C20+'47-2'!F20+'47-2'!I20</f>
        <v>452</v>
      </c>
      <c r="H20" s="199">
        <f t="shared" si="3"/>
        <v>266</v>
      </c>
      <c r="I20" s="469">
        <v>137</v>
      </c>
      <c r="J20" s="472">
        <v>129</v>
      </c>
      <c r="K20" s="55"/>
    </row>
    <row r="21" spans="1:11" s="56" customFormat="1" ht="45" customHeight="1">
      <c r="A21" s="67" t="s">
        <v>35</v>
      </c>
      <c r="B21" s="173">
        <f t="shared" si="1"/>
        <v>2687</v>
      </c>
      <c r="C21" s="69">
        <f>SUM(F21,'47-2'!K21)</f>
        <v>1394</v>
      </c>
      <c r="D21" s="179">
        <f>SUM(G21,'47-2'!L21)</f>
        <v>1293</v>
      </c>
      <c r="E21" s="173">
        <f t="shared" si="2"/>
        <v>2687</v>
      </c>
      <c r="F21" s="69">
        <f>I21+'47-2'!B21+'47-2'!E21+'47-2'!H21</f>
        <v>1394</v>
      </c>
      <c r="G21" s="128">
        <f>J21+'47-2'!C21+'47-2'!F21+'47-2'!I21</f>
        <v>1293</v>
      </c>
      <c r="H21" s="174">
        <f t="shared" si="3"/>
        <v>914</v>
      </c>
      <c r="I21" s="470">
        <v>461</v>
      </c>
      <c r="J21" s="471">
        <v>453</v>
      </c>
      <c r="K21" s="55"/>
    </row>
    <row r="22" spans="1:11" s="56" customFormat="1" ht="45" customHeight="1">
      <c r="A22" s="95" t="s">
        <v>105</v>
      </c>
      <c r="B22" s="203">
        <f t="shared" si="1"/>
        <v>1988</v>
      </c>
      <c r="C22" s="96">
        <f>SUM(F22,'47-2'!K22)</f>
        <v>1192</v>
      </c>
      <c r="D22" s="197">
        <f>SUM(G22,'47-2'!L22)</f>
        <v>796</v>
      </c>
      <c r="E22" s="203">
        <f t="shared" si="2"/>
        <v>1988</v>
      </c>
      <c r="F22" s="96">
        <f>I22+'47-2'!B22+'47-2'!E22+'47-2'!H22</f>
        <v>1192</v>
      </c>
      <c r="G22" s="198">
        <f>J22+'47-2'!C22+'47-2'!F22+'47-2'!I22</f>
        <v>796</v>
      </c>
      <c r="H22" s="199">
        <f t="shared" si="3"/>
        <v>644</v>
      </c>
      <c r="I22" s="469">
        <v>396</v>
      </c>
      <c r="J22" s="472">
        <v>248</v>
      </c>
      <c r="K22" s="55"/>
    </row>
    <row r="23" spans="1:11" s="56" customFormat="1" ht="45" customHeight="1">
      <c r="A23" s="67" t="s">
        <v>263</v>
      </c>
      <c r="B23" s="173">
        <f t="shared" si="1"/>
        <v>48</v>
      </c>
      <c r="C23" s="69">
        <f>SUM(F23,'47-2'!K23)</f>
        <v>25</v>
      </c>
      <c r="D23" s="179">
        <f>SUM(G23,'47-2'!L23)</f>
        <v>23</v>
      </c>
      <c r="E23" s="173">
        <f t="shared" si="2"/>
        <v>48</v>
      </c>
      <c r="F23" s="69">
        <f>I23+'47-2'!B23+'47-2'!E23+'47-2'!H23</f>
        <v>25</v>
      </c>
      <c r="G23" s="128">
        <f>J23+'47-2'!C23+'47-2'!F23+'47-2'!I23</f>
        <v>23</v>
      </c>
      <c r="H23" s="174">
        <f t="shared" si="3"/>
        <v>12</v>
      </c>
      <c r="I23" s="470">
        <v>4</v>
      </c>
      <c r="J23" s="471">
        <v>8</v>
      </c>
      <c r="K23" s="55"/>
    </row>
    <row r="24" spans="1:11" s="56" customFormat="1" ht="45" customHeight="1">
      <c r="A24" s="95" t="s">
        <v>15</v>
      </c>
      <c r="B24" s="196">
        <f t="shared" si="1"/>
        <v>411</v>
      </c>
      <c r="C24" s="96">
        <f>SUM(F24,'47-2'!K24)</f>
        <v>213</v>
      </c>
      <c r="D24" s="197">
        <f>SUM(G24,'47-2'!L24)</f>
        <v>198</v>
      </c>
      <c r="E24" s="196">
        <f t="shared" si="2"/>
        <v>411</v>
      </c>
      <c r="F24" s="96">
        <f>I24+'47-2'!B24+'47-2'!E24+'47-2'!H24</f>
        <v>213</v>
      </c>
      <c r="G24" s="198">
        <f>J24+'47-2'!C24+'47-2'!F24+'47-2'!I24</f>
        <v>198</v>
      </c>
      <c r="H24" s="199">
        <f t="shared" si="3"/>
        <v>133</v>
      </c>
      <c r="I24" s="469">
        <v>67</v>
      </c>
      <c r="J24" s="472">
        <v>66</v>
      </c>
      <c r="K24" s="55"/>
    </row>
    <row r="25" spans="1:11" s="56" customFormat="1" ht="45" customHeight="1" thickBot="1">
      <c r="A25" s="77" t="s">
        <v>16</v>
      </c>
      <c r="B25" s="177">
        <f t="shared" si="1"/>
        <v>481</v>
      </c>
      <c r="C25" s="79">
        <f>SUM(F25,'47-2'!K25)</f>
        <v>186</v>
      </c>
      <c r="D25" s="204">
        <f>SUM(G25,'47-2'!L25)</f>
        <v>295</v>
      </c>
      <c r="E25" s="177">
        <f t="shared" si="2"/>
        <v>481</v>
      </c>
      <c r="F25" s="79">
        <f>I25+'47-2'!B25+'47-2'!E25+'47-2'!H25</f>
        <v>186</v>
      </c>
      <c r="G25" s="154">
        <f>J25+'47-2'!C25+'47-2'!F25+'47-2'!I25</f>
        <v>295</v>
      </c>
      <c r="H25" s="178">
        <f t="shared" si="3"/>
        <v>149</v>
      </c>
      <c r="I25" s="473">
        <v>59</v>
      </c>
      <c r="J25" s="474">
        <v>90</v>
      </c>
      <c r="K25" s="55"/>
    </row>
    <row r="26" spans="1:12" s="56" customFormat="1" ht="18.75" customHeight="1">
      <c r="A26" s="98" t="s">
        <v>24</v>
      </c>
      <c r="L26" s="55"/>
    </row>
    <row r="27" spans="1:12" s="56" customFormat="1" ht="18.7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55"/>
    </row>
    <row r="28" spans="1:12" s="56" customFormat="1" ht="18.7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55"/>
    </row>
    <row r="29" spans="1:12" s="56" customFormat="1" ht="18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55"/>
    </row>
    <row r="30" spans="1:12" s="56" customFormat="1" ht="18.7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55"/>
    </row>
    <row r="31" spans="1:12" s="56" customFormat="1" ht="18.7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55"/>
    </row>
    <row r="32" spans="1:12" s="56" customFormat="1" ht="18.7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55"/>
    </row>
    <row r="33" spans="1:12" s="56" customFormat="1" ht="18.7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55"/>
    </row>
    <row r="34" spans="1:12" s="56" customFormat="1" ht="18.7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55"/>
    </row>
    <row r="35" spans="1:12" s="56" customFormat="1" ht="18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55"/>
    </row>
    <row r="36" spans="1:12" s="56" customFormat="1" ht="18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55"/>
    </row>
    <row r="37" spans="1:12" s="56" customFormat="1" ht="18.7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55"/>
    </row>
    <row r="38" spans="1:12" s="56" customFormat="1" ht="18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55"/>
    </row>
    <row r="39" spans="1:12" s="56" customFormat="1" ht="18.7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55"/>
    </row>
    <row r="40" spans="1:12" s="56" customFormat="1" ht="18.7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55"/>
    </row>
    <row r="41" spans="1:12" s="56" customFormat="1" ht="18.7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55"/>
    </row>
    <row r="42" spans="1:12" s="56" customFormat="1" ht="18.7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55"/>
    </row>
    <row r="43" spans="1:12" s="56" customFormat="1" ht="18.7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55"/>
    </row>
    <row r="44" spans="1:12" s="56" customFormat="1" ht="18.7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55"/>
    </row>
    <row r="45" spans="1:12" s="56" customFormat="1" ht="18.7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55"/>
    </row>
    <row r="46" spans="1:12" s="56" customFormat="1" ht="18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157"/>
      <c r="L46" s="55"/>
    </row>
    <row r="47" spans="1:12" s="56" customFormat="1" ht="18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157"/>
      <c r="L47" s="55"/>
    </row>
    <row r="48" ht="18.75" customHeight="1">
      <c r="K48" s="157"/>
    </row>
    <row r="49" ht="18.75" customHeight="1">
      <c r="K49" s="157"/>
    </row>
    <row r="50" ht="18.75" customHeight="1">
      <c r="K50" s="157"/>
    </row>
    <row r="51" ht="18.75" customHeight="1">
      <c r="K51" s="157"/>
    </row>
    <row r="52" ht="18.75" customHeight="1">
      <c r="K52" s="157"/>
    </row>
  </sheetData>
  <sheetProtection/>
  <mergeCells count="10">
    <mergeCell ref="A12:A13"/>
    <mergeCell ref="A14:A15"/>
    <mergeCell ref="A4:A6"/>
    <mergeCell ref="B4:D4"/>
    <mergeCell ref="E4:J4"/>
    <mergeCell ref="B5:B6"/>
    <mergeCell ref="C5:C6"/>
    <mergeCell ref="D5:D6"/>
    <mergeCell ref="E5:G5"/>
    <mergeCell ref="H5:J5"/>
  </mergeCells>
  <printOptions horizontalCentered="1"/>
  <pageMargins left="0.2362204724409449" right="0.7086614173228347" top="0.7874015748031497" bottom="0.5118110236220472" header="0.5118110236220472" footer="0.5118110236220472"/>
  <pageSetup horizontalDpi="600" verticalDpi="600" orientation="portrait" paperSize="9" scale="90" r:id="rId1"/>
  <headerFooter scaleWithDoc="0" alignWithMargins="0">
    <oddHeader>&amp;L高等学校</oddHeader>
    <oddFooter>&amp;C&amp;"Century,標準"49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47"/>
  <sheetViews>
    <sheetView showGridLines="0" zoomScalePageLayoutView="0" workbookViewId="0" topLeftCell="A1">
      <selection activeCell="AM19" sqref="AM19"/>
    </sheetView>
  </sheetViews>
  <sheetFormatPr defaultColWidth="8.625" defaultRowHeight="12.75"/>
  <cols>
    <col min="1" max="1" width="8.75390625" style="53" customWidth="1"/>
    <col min="2" max="3" width="7.375" style="53" customWidth="1"/>
    <col min="4" max="4" width="8.75390625" style="53" bestFit="1" customWidth="1"/>
    <col min="5" max="12" width="7.375" style="53" customWidth="1"/>
    <col min="13" max="13" width="12.875" style="53" customWidth="1"/>
    <col min="14" max="16384" width="8.625" style="53" customWidth="1"/>
  </cols>
  <sheetData>
    <row r="1" ht="18.75" customHeight="1"/>
    <row r="2" ht="18.75" customHeight="1"/>
    <row r="3" spans="1:10" ht="18.75" customHeight="1" thickBot="1">
      <c r="A3" s="207" t="s">
        <v>264</v>
      </c>
      <c r="B3" s="208"/>
      <c r="C3" s="208"/>
      <c r="D3" s="208"/>
      <c r="E3" s="208"/>
      <c r="F3" s="208"/>
      <c r="G3" s="208"/>
      <c r="H3" s="208"/>
      <c r="I3" s="208"/>
      <c r="J3" s="208"/>
    </row>
    <row r="4" spans="1:13" s="56" customFormat="1" ht="22.5" customHeight="1">
      <c r="A4" s="796" t="s">
        <v>265</v>
      </c>
      <c r="B4" s="796"/>
      <c r="C4" s="796"/>
      <c r="D4" s="796"/>
      <c r="E4" s="796"/>
      <c r="F4" s="796"/>
      <c r="G4" s="796"/>
      <c r="H4" s="796"/>
      <c r="I4" s="820"/>
      <c r="J4" s="801" t="s">
        <v>266</v>
      </c>
      <c r="K4" s="796"/>
      <c r="L4" s="821"/>
      <c r="M4" s="825" t="s">
        <v>267</v>
      </c>
    </row>
    <row r="5" spans="1:13" s="56" customFormat="1" ht="22.5" customHeight="1">
      <c r="A5" s="815" t="s">
        <v>268</v>
      </c>
      <c r="B5" s="817"/>
      <c r="C5" s="817"/>
      <c r="D5" s="827" t="s">
        <v>269</v>
      </c>
      <c r="E5" s="817"/>
      <c r="F5" s="828"/>
      <c r="G5" s="815" t="s">
        <v>270</v>
      </c>
      <c r="H5" s="817"/>
      <c r="I5" s="828"/>
      <c r="J5" s="822"/>
      <c r="K5" s="823"/>
      <c r="L5" s="824"/>
      <c r="M5" s="818"/>
    </row>
    <row r="6" spans="1:13" s="56" customFormat="1" ht="22.5" customHeight="1" thickBot="1">
      <c r="A6" s="113" t="s">
        <v>102</v>
      </c>
      <c r="B6" s="66" t="s">
        <v>103</v>
      </c>
      <c r="C6" s="66" t="s">
        <v>104</v>
      </c>
      <c r="D6" s="64" t="s">
        <v>102</v>
      </c>
      <c r="E6" s="66" t="s">
        <v>103</v>
      </c>
      <c r="F6" s="65" t="s">
        <v>104</v>
      </c>
      <c r="G6" s="113" t="s">
        <v>102</v>
      </c>
      <c r="H6" s="66" t="s">
        <v>103</v>
      </c>
      <c r="I6" s="65" t="s">
        <v>104</v>
      </c>
      <c r="J6" s="64" t="s">
        <v>102</v>
      </c>
      <c r="K6" s="66" t="s">
        <v>103</v>
      </c>
      <c r="L6" s="159" t="s">
        <v>104</v>
      </c>
      <c r="M6" s="826"/>
    </row>
    <row r="7" spans="1:13" s="56" customFormat="1" ht="45" customHeight="1">
      <c r="A7" s="211">
        <v>7800</v>
      </c>
      <c r="B7" s="212">
        <v>3941</v>
      </c>
      <c r="C7" s="213">
        <v>3859</v>
      </c>
      <c r="D7" s="214">
        <v>7642</v>
      </c>
      <c r="E7" s="212">
        <v>3918</v>
      </c>
      <c r="F7" s="215">
        <v>3724</v>
      </c>
      <c r="G7" s="211">
        <v>91</v>
      </c>
      <c r="H7" s="212">
        <v>44</v>
      </c>
      <c r="I7" s="215">
        <v>47</v>
      </c>
      <c r="J7" s="214">
        <v>69</v>
      </c>
      <c r="K7" s="212">
        <v>6</v>
      </c>
      <c r="L7" s="216">
        <v>63</v>
      </c>
      <c r="M7" s="209" t="s">
        <v>37</v>
      </c>
    </row>
    <row r="8" spans="1:13" s="56" customFormat="1" ht="45" customHeight="1" thickBot="1">
      <c r="A8" s="217">
        <f aca="true" t="shared" si="0" ref="A8:L8">SUM(A9:A10)</f>
        <v>8055</v>
      </c>
      <c r="B8" s="218">
        <f t="shared" si="0"/>
        <v>4105</v>
      </c>
      <c r="C8" s="219">
        <f t="shared" si="0"/>
        <v>3950</v>
      </c>
      <c r="D8" s="220">
        <f t="shared" si="0"/>
        <v>7613</v>
      </c>
      <c r="E8" s="218">
        <f t="shared" si="0"/>
        <v>3845</v>
      </c>
      <c r="F8" s="221">
        <f t="shared" si="0"/>
        <v>3768</v>
      </c>
      <c r="G8" s="217">
        <f t="shared" si="0"/>
        <v>92</v>
      </c>
      <c r="H8" s="218">
        <f t="shared" si="0"/>
        <v>52</v>
      </c>
      <c r="I8" s="221">
        <f t="shared" si="0"/>
        <v>40</v>
      </c>
      <c r="J8" s="220">
        <f t="shared" si="0"/>
        <v>63</v>
      </c>
      <c r="K8" s="218">
        <f t="shared" si="0"/>
        <v>12</v>
      </c>
      <c r="L8" s="222">
        <f t="shared" si="0"/>
        <v>51</v>
      </c>
      <c r="M8" s="223" t="s">
        <v>38</v>
      </c>
    </row>
    <row r="9" spans="1:17" s="56" customFormat="1" ht="45" customHeight="1">
      <c r="A9" s="224">
        <f>SUM(B9:C9)</f>
        <v>6193</v>
      </c>
      <c r="B9" s="484">
        <v>3222</v>
      </c>
      <c r="C9" s="485">
        <v>2971</v>
      </c>
      <c r="D9" s="487">
        <f>SUM(E9:F9)</f>
        <v>5811</v>
      </c>
      <c r="E9" s="484">
        <v>2955</v>
      </c>
      <c r="F9" s="488">
        <v>2856</v>
      </c>
      <c r="G9" s="224">
        <f>SUM(H9:I9)</f>
        <v>92</v>
      </c>
      <c r="H9" s="470">
        <v>52</v>
      </c>
      <c r="I9" s="486">
        <v>40</v>
      </c>
      <c r="J9" s="225">
        <f>SUM(K9:L9)</f>
        <v>8</v>
      </c>
      <c r="K9" s="69">
        <v>8</v>
      </c>
      <c r="L9" s="179">
        <v>0</v>
      </c>
      <c r="M9" s="210" t="s">
        <v>34</v>
      </c>
      <c r="O9" s="467"/>
      <c r="P9" s="467"/>
      <c r="Q9" s="467"/>
    </row>
    <row r="10" spans="1:13" s="56" customFormat="1" ht="45" customHeight="1" thickBot="1">
      <c r="A10" s="224">
        <f>SUM(B10:C10)</f>
        <v>1862</v>
      </c>
      <c r="B10" s="489">
        <v>883</v>
      </c>
      <c r="C10" s="490">
        <v>979</v>
      </c>
      <c r="D10" s="225">
        <f>SUM(E10:F10)</f>
        <v>1802</v>
      </c>
      <c r="E10" s="489">
        <v>890</v>
      </c>
      <c r="F10" s="493">
        <v>912</v>
      </c>
      <c r="G10" s="225">
        <f>SUM(H10:I10)</f>
        <v>0</v>
      </c>
      <c r="H10" s="69">
        <v>0</v>
      </c>
      <c r="I10" s="226">
        <v>0</v>
      </c>
      <c r="J10" s="225">
        <f>SUM(K10:L10)</f>
        <v>55</v>
      </c>
      <c r="K10" s="476">
        <v>4</v>
      </c>
      <c r="L10" s="494">
        <v>51</v>
      </c>
      <c r="M10" s="210" t="s">
        <v>33</v>
      </c>
    </row>
    <row r="11" spans="1:13" s="56" customFormat="1" ht="12.75">
      <c r="A11" s="211"/>
      <c r="B11" s="212"/>
      <c r="C11" s="213"/>
      <c r="D11" s="214"/>
      <c r="E11" s="212"/>
      <c r="F11" s="215"/>
      <c r="G11" s="211"/>
      <c r="H11" s="212"/>
      <c r="I11" s="215"/>
      <c r="J11" s="214"/>
      <c r="K11" s="212"/>
      <c r="L11" s="216"/>
      <c r="M11" s="209"/>
    </row>
    <row r="12" spans="1:13" s="56" customFormat="1" ht="22.5" customHeight="1">
      <c r="A12" s="184">
        <f aca="true" t="shared" si="1" ref="A12:A25">SUM(B12:C12)</f>
        <v>3585</v>
      </c>
      <c r="B12" s="87">
        <v>1781</v>
      </c>
      <c r="C12" s="185">
        <v>1804</v>
      </c>
      <c r="D12" s="227">
        <f aca="true" t="shared" si="2" ref="D12:D25">SUM(E12:F12)</f>
        <v>3463</v>
      </c>
      <c r="E12" s="87">
        <v>1687</v>
      </c>
      <c r="F12" s="183">
        <v>1776</v>
      </c>
      <c r="G12" s="184">
        <f aca="true" t="shared" si="3" ref="G12:G25">SUM(H12:I12)</f>
        <v>41</v>
      </c>
      <c r="H12" s="468">
        <v>19</v>
      </c>
      <c r="I12" s="475">
        <v>22</v>
      </c>
      <c r="J12" s="227">
        <f aca="true" t="shared" si="4" ref="J12:J25">SUM(K12:L12)</f>
        <v>55</v>
      </c>
      <c r="K12" s="468">
        <v>4</v>
      </c>
      <c r="L12" s="482">
        <v>51</v>
      </c>
      <c r="M12" s="818" t="s">
        <v>20</v>
      </c>
    </row>
    <row r="13" spans="1:13" s="94" customFormat="1" ht="22.5" customHeight="1">
      <c r="A13" s="189">
        <f t="shared" si="1"/>
        <v>1637</v>
      </c>
      <c r="B13" s="90">
        <v>752</v>
      </c>
      <c r="C13" s="91">
        <v>885</v>
      </c>
      <c r="D13" s="92">
        <f t="shared" si="2"/>
        <v>1587</v>
      </c>
      <c r="E13" s="90">
        <v>759</v>
      </c>
      <c r="F13" s="188">
        <v>828</v>
      </c>
      <c r="G13" s="92">
        <f t="shared" si="3"/>
        <v>0</v>
      </c>
      <c r="H13" s="90">
        <v>0</v>
      </c>
      <c r="I13" s="188">
        <v>0</v>
      </c>
      <c r="J13" s="92">
        <f t="shared" si="4"/>
        <v>55</v>
      </c>
      <c r="K13" s="90">
        <v>4</v>
      </c>
      <c r="L13" s="187">
        <v>51</v>
      </c>
      <c r="M13" s="819"/>
    </row>
    <row r="14" spans="1:13" s="56" customFormat="1" ht="22.5" customHeight="1">
      <c r="A14" s="184">
        <f t="shared" si="1"/>
        <v>703</v>
      </c>
      <c r="B14" s="87">
        <v>395</v>
      </c>
      <c r="C14" s="185">
        <v>308</v>
      </c>
      <c r="D14" s="227">
        <f t="shared" si="2"/>
        <v>634</v>
      </c>
      <c r="E14" s="87">
        <v>349</v>
      </c>
      <c r="F14" s="183">
        <v>285</v>
      </c>
      <c r="G14" s="184">
        <f t="shared" si="3"/>
        <v>9</v>
      </c>
      <c r="H14" s="468">
        <v>2</v>
      </c>
      <c r="I14" s="475">
        <v>7</v>
      </c>
      <c r="J14" s="227">
        <f t="shared" si="4"/>
        <v>0</v>
      </c>
      <c r="K14" s="87">
        <v>0</v>
      </c>
      <c r="L14" s="182">
        <v>0</v>
      </c>
      <c r="M14" s="818" t="s">
        <v>21</v>
      </c>
    </row>
    <row r="15" spans="1:13" s="56" customFormat="1" ht="22.5" customHeight="1">
      <c r="A15" s="189">
        <f t="shared" si="1"/>
        <v>225</v>
      </c>
      <c r="B15" s="90">
        <v>131</v>
      </c>
      <c r="C15" s="91">
        <v>94</v>
      </c>
      <c r="D15" s="92">
        <f t="shared" si="2"/>
        <v>215</v>
      </c>
      <c r="E15" s="90">
        <v>131</v>
      </c>
      <c r="F15" s="188">
        <v>84</v>
      </c>
      <c r="G15" s="92">
        <f t="shared" si="3"/>
        <v>0</v>
      </c>
      <c r="H15" s="90">
        <v>0</v>
      </c>
      <c r="I15" s="188">
        <v>0</v>
      </c>
      <c r="J15" s="92">
        <f t="shared" si="4"/>
        <v>0</v>
      </c>
      <c r="K15" s="90">
        <v>0</v>
      </c>
      <c r="L15" s="188">
        <v>0</v>
      </c>
      <c r="M15" s="819"/>
    </row>
    <row r="16" spans="1:13" s="56" customFormat="1" ht="45" customHeight="1">
      <c r="A16" s="224">
        <f t="shared" si="1"/>
        <v>621</v>
      </c>
      <c r="B16" s="476">
        <v>321</v>
      </c>
      <c r="C16" s="480">
        <v>300</v>
      </c>
      <c r="D16" s="225">
        <f t="shared" si="2"/>
        <v>557</v>
      </c>
      <c r="E16" s="476">
        <v>290</v>
      </c>
      <c r="F16" s="477">
        <v>267</v>
      </c>
      <c r="G16" s="225">
        <f t="shared" si="3"/>
        <v>11</v>
      </c>
      <c r="H16" s="476">
        <v>6</v>
      </c>
      <c r="I16" s="477">
        <v>5</v>
      </c>
      <c r="J16" s="225">
        <f t="shared" si="4"/>
        <v>8</v>
      </c>
      <c r="K16" s="476">
        <v>8</v>
      </c>
      <c r="L16" s="179">
        <v>0</v>
      </c>
      <c r="M16" s="210" t="s">
        <v>19</v>
      </c>
    </row>
    <row r="17" spans="1:13" s="56" customFormat="1" ht="45" customHeight="1">
      <c r="A17" s="228">
        <f t="shared" si="1"/>
        <v>327</v>
      </c>
      <c r="B17" s="478">
        <v>189</v>
      </c>
      <c r="C17" s="481">
        <v>138</v>
      </c>
      <c r="D17" s="230">
        <f t="shared" si="2"/>
        <v>331</v>
      </c>
      <c r="E17" s="478">
        <v>186</v>
      </c>
      <c r="F17" s="479">
        <v>145</v>
      </c>
      <c r="G17" s="230">
        <f t="shared" si="3"/>
        <v>9</v>
      </c>
      <c r="H17" s="478">
        <v>6</v>
      </c>
      <c r="I17" s="479">
        <v>3</v>
      </c>
      <c r="J17" s="230">
        <f t="shared" si="4"/>
        <v>0</v>
      </c>
      <c r="K17" s="96">
        <v>0</v>
      </c>
      <c r="L17" s="197">
        <v>0</v>
      </c>
      <c r="M17" s="231" t="s">
        <v>18</v>
      </c>
    </row>
    <row r="18" spans="1:13" s="56" customFormat="1" ht="45" customHeight="1">
      <c r="A18" s="224">
        <f t="shared" si="1"/>
        <v>218</v>
      </c>
      <c r="B18" s="476">
        <v>104</v>
      </c>
      <c r="C18" s="480">
        <v>114</v>
      </c>
      <c r="D18" s="225">
        <f t="shared" si="2"/>
        <v>205</v>
      </c>
      <c r="E18" s="476">
        <v>98</v>
      </c>
      <c r="F18" s="477">
        <v>107</v>
      </c>
      <c r="G18" s="225">
        <f t="shared" si="3"/>
        <v>0</v>
      </c>
      <c r="H18" s="232">
        <v>0</v>
      </c>
      <c r="I18" s="128">
        <v>0</v>
      </c>
      <c r="J18" s="225">
        <f t="shared" si="4"/>
        <v>0</v>
      </c>
      <c r="K18" s="69">
        <v>0</v>
      </c>
      <c r="L18" s="179">
        <v>0</v>
      </c>
      <c r="M18" s="210" t="s">
        <v>17</v>
      </c>
    </row>
    <row r="19" spans="1:13" s="202" customFormat="1" ht="45" customHeight="1">
      <c r="A19" s="228">
        <f t="shared" si="1"/>
        <v>384</v>
      </c>
      <c r="B19" s="478">
        <v>153</v>
      </c>
      <c r="C19" s="481">
        <v>231</v>
      </c>
      <c r="D19" s="230">
        <f t="shared" si="2"/>
        <v>356</v>
      </c>
      <c r="E19" s="478">
        <v>174</v>
      </c>
      <c r="F19" s="479">
        <v>182</v>
      </c>
      <c r="G19" s="230">
        <f t="shared" si="3"/>
        <v>10</v>
      </c>
      <c r="H19" s="478">
        <v>9</v>
      </c>
      <c r="I19" s="479">
        <v>1</v>
      </c>
      <c r="J19" s="230">
        <f t="shared" si="4"/>
        <v>0</v>
      </c>
      <c r="K19" s="96">
        <v>0</v>
      </c>
      <c r="L19" s="197">
        <v>0</v>
      </c>
      <c r="M19" s="231" t="s">
        <v>22</v>
      </c>
    </row>
    <row r="20" spans="1:13" s="56" customFormat="1" ht="45" customHeight="1">
      <c r="A20" s="224">
        <f t="shared" si="1"/>
        <v>277</v>
      </c>
      <c r="B20" s="476">
        <v>105</v>
      </c>
      <c r="C20" s="480">
        <v>172</v>
      </c>
      <c r="D20" s="225">
        <f t="shared" si="2"/>
        <v>256</v>
      </c>
      <c r="E20" s="476">
        <v>105</v>
      </c>
      <c r="F20" s="477">
        <v>151</v>
      </c>
      <c r="G20" s="225">
        <f t="shared" si="3"/>
        <v>0</v>
      </c>
      <c r="H20" s="69">
        <v>0</v>
      </c>
      <c r="I20" s="128">
        <v>0</v>
      </c>
      <c r="J20" s="225">
        <f t="shared" si="4"/>
        <v>0</v>
      </c>
      <c r="K20" s="69">
        <v>0</v>
      </c>
      <c r="L20" s="179">
        <v>0</v>
      </c>
      <c r="M20" s="210" t="s">
        <v>7</v>
      </c>
    </row>
    <row r="21" spans="1:13" s="56" customFormat="1" ht="45" customHeight="1">
      <c r="A21" s="228">
        <f t="shared" si="1"/>
        <v>898</v>
      </c>
      <c r="B21" s="478">
        <v>485</v>
      </c>
      <c r="C21" s="481">
        <v>413</v>
      </c>
      <c r="D21" s="230">
        <f t="shared" si="2"/>
        <v>875</v>
      </c>
      <c r="E21" s="478">
        <v>448</v>
      </c>
      <c r="F21" s="479">
        <v>427</v>
      </c>
      <c r="G21" s="230">
        <f t="shared" si="3"/>
        <v>0</v>
      </c>
      <c r="H21" s="96">
        <v>0</v>
      </c>
      <c r="I21" s="198">
        <v>0</v>
      </c>
      <c r="J21" s="230">
        <f t="shared" si="4"/>
        <v>0</v>
      </c>
      <c r="K21" s="96">
        <v>0</v>
      </c>
      <c r="L21" s="197">
        <v>0</v>
      </c>
      <c r="M21" s="231" t="s">
        <v>35</v>
      </c>
    </row>
    <row r="22" spans="1:13" s="56" customFormat="1" ht="45" customHeight="1">
      <c r="A22" s="224">
        <f t="shared" si="1"/>
        <v>705</v>
      </c>
      <c r="B22" s="476">
        <v>423</v>
      </c>
      <c r="C22" s="480">
        <v>282</v>
      </c>
      <c r="D22" s="225">
        <f t="shared" si="2"/>
        <v>627</v>
      </c>
      <c r="E22" s="476">
        <v>363</v>
      </c>
      <c r="F22" s="477">
        <v>264</v>
      </c>
      <c r="G22" s="225">
        <f t="shared" si="3"/>
        <v>12</v>
      </c>
      <c r="H22" s="476">
        <v>10</v>
      </c>
      <c r="I22" s="477">
        <v>2</v>
      </c>
      <c r="J22" s="225">
        <f t="shared" si="4"/>
        <v>0</v>
      </c>
      <c r="K22" s="69">
        <v>0</v>
      </c>
      <c r="L22" s="179">
        <v>0</v>
      </c>
      <c r="M22" s="210" t="s">
        <v>105</v>
      </c>
    </row>
    <row r="23" spans="1:13" s="56" customFormat="1" ht="45" customHeight="1">
      <c r="A23" s="228">
        <f t="shared" si="1"/>
        <v>24</v>
      </c>
      <c r="B23" s="478">
        <v>12</v>
      </c>
      <c r="C23" s="481">
        <v>12</v>
      </c>
      <c r="D23" s="230">
        <f t="shared" si="2"/>
        <v>12</v>
      </c>
      <c r="E23" s="96">
        <v>9</v>
      </c>
      <c r="F23" s="198">
        <v>3</v>
      </c>
      <c r="G23" s="230">
        <f t="shared" si="3"/>
        <v>0</v>
      </c>
      <c r="H23" s="96">
        <v>0</v>
      </c>
      <c r="I23" s="198">
        <v>0</v>
      </c>
      <c r="J23" s="230">
        <f t="shared" si="4"/>
        <v>0</v>
      </c>
      <c r="K23" s="96">
        <v>0</v>
      </c>
      <c r="L23" s="197">
        <v>0</v>
      </c>
      <c r="M23" s="231" t="s">
        <v>263</v>
      </c>
    </row>
    <row r="24" spans="1:13" s="56" customFormat="1" ht="45" customHeight="1">
      <c r="A24" s="228">
        <f t="shared" si="1"/>
        <v>142</v>
      </c>
      <c r="B24" s="478">
        <v>69</v>
      </c>
      <c r="C24" s="481">
        <v>73</v>
      </c>
      <c r="D24" s="230">
        <f t="shared" si="2"/>
        <v>136</v>
      </c>
      <c r="E24" s="478">
        <v>77</v>
      </c>
      <c r="F24" s="479">
        <v>59</v>
      </c>
      <c r="G24" s="230">
        <f t="shared" si="3"/>
        <v>0</v>
      </c>
      <c r="H24" s="96">
        <v>0</v>
      </c>
      <c r="I24" s="198">
        <v>0</v>
      </c>
      <c r="J24" s="230">
        <f t="shared" si="4"/>
        <v>0</v>
      </c>
      <c r="K24" s="96">
        <v>0</v>
      </c>
      <c r="L24" s="197">
        <v>0</v>
      </c>
      <c r="M24" s="231" t="s">
        <v>15</v>
      </c>
    </row>
    <row r="25" spans="1:13" s="56" customFormat="1" ht="45" customHeight="1" thickBot="1">
      <c r="A25" s="233">
        <f t="shared" si="1"/>
        <v>171</v>
      </c>
      <c r="B25" s="234">
        <v>68</v>
      </c>
      <c r="C25" s="235">
        <v>103</v>
      </c>
      <c r="D25" s="236">
        <f t="shared" si="2"/>
        <v>161</v>
      </c>
      <c r="E25" s="234">
        <v>59</v>
      </c>
      <c r="F25" s="237">
        <v>102</v>
      </c>
      <c r="G25" s="236">
        <f t="shared" si="3"/>
        <v>0</v>
      </c>
      <c r="H25" s="234">
        <v>0</v>
      </c>
      <c r="I25" s="237">
        <v>0</v>
      </c>
      <c r="J25" s="236">
        <f t="shared" si="4"/>
        <v>0</v>
      </c>
      <c r="K25" s="234">
        <v>0</v>
      </c>
      <c r="L25" s="238">
        <v>0</v>
      </c>
      <c r="M25" s="239" t="s">
        <v>16</v>
      </c>
    </row>
    <row r="26" spans="1:13" s="56" customFormat="1" ht="18.7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s="56" customFormat="1" ht="18.7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</row>
    <row r="28" spans="1:13" s="56" customFormat="1" ht="18.7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s="56" customFormat="1" ht="18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s="56" customFormat="1" ht="18.7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s="56" customFormat="1" ht="18.7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s="56" customFormat="1" ht="18.7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s="56" customFormat="1" ht="18.7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4" spans="1:13" s="56" customFormat="1" ht="18.7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s="56" customFormat="1" ht="18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3" s="56" customFormat="1" ht="18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</row>
    <row r="37" spans="1:13" s="56" customFormat="1" ht="18.7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s="56" customFormat="1" ht="18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s="56" customFormat="1" ht="18.7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s="56" customFormat="1" ht="18.7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  <row r="41" spans="1:13" s="56" customFormat="1" ht="18.7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3" s="56" customFormat="1" ht="18.7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s="56" customFormat="1" ht="18.7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spans="1:13" s="56" customFormat="1" ht="18.7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  <row r="45" spans="1:13" s="56" customFormat="1" ht="18.75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</row>
    <row r="46" spans="1:13" s="56" customFormat="1" ht="18.7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</row>
    <row r="47" spans="1:13" s="56" customFormat="1" ht="18.7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</row>
  </sheetData>
  <sheetProtection/>
  <mergeCells count="8">
    <mergeCell ref="M12:M13"/>
    <mergeCell ref="M14:M15"/>
    <mergeCell ref="A4:I4"/>
    <mergeCell ref="J4:L5"/>
    <mergeCell ref="M4:M6"/>
    <mergeCell ref="A5:C5"/>
    <mergeCell ref="D5:F5"/>
    <mergeCell ref="G5:I5"/>
  </mergeCells>
  <printOptions horizontalCentered="1"/>
  <pageMargins left="0.5905511811023623" right="0.3937007874015748" top="0.7874015748031497" bottom="0.5118110236220472" header="0.5118110236220472" footer="0.5118110236220472"/>
  <pageSetup horizontalDpi="600" verticalDpi="600" orientation="portrait" paperSize="9" scale="90" r:id="rId1"/>
  <headerFooter scaleWithDoc="0" alignWithMargins="0">
    <oddHeader>&amp;R&amp;11高等学校</oddHeader>
    <oddFooter>&amp;C&amp;"Century,標準"50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S46"/>
  <sheetViews>
    <sheetView showGridLines="0" zoomScaleSheetLayoutView="100" zoomScalePageLayoutView="0" workbookViewId="0" topLeftCell="A1">
      <selection activeCell="AM19" sqref="AM19"/>
    </sheetView>
  </sheetViews>
  <sheetFormatPr defaultColWidth="8.625" defaultRowHeight="21" customHeight="1"/>
  <cols>
    <col min="1" max="1" width="3.875" style="53" customWidth="1"/>
    <col min="2" max="2" width="16.375" style="53" bestFit="1" customWidth="1"/>
    <col min="3" max="4" width="7.75390625" style="53" bestFit="1" customWidth="1"/>
    <col min="5" max="9" width="7.75390625" style="53" customWidth="1"/>
    <col min="10" max="15" width="6.875" style="53" customWidth="1"/>
    <col min="16" max="16" width="1.00390625" style="53" customWidth="1"/>
    <col min="17" max="16384" width="8.625" style="53" customWidth="1"/>
  </cols>
  <sheetData>
    <row r="1" ht="13.5" customHeight="1"/>
    <row r="2" ht="13.5" customHeight="1"/>
    <row r="3" spans="1:15" s="56" customFormat="1" ht="21" customHeight="1" thickBot="1">
      <c r="A3" s="535" t="s">
        <v>271</v>
      </c>
      <c r="B3" s="55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s="56" customFormat="1" ht="22.5" customHeight="1">
      <c r="A4" s="240"/>
      <c r="B4" s="241"/>
      <c r="C4" s="242"/>
      <c r="D4" s="831" t="s">
        <v>13</v>
      </c>
      <c r="E4" s="832"/>
      <c r="F4" s="832"/>
      <c r="G4" s="832"/>
      <c r="H4" s="832"/>
      <c r="I4" s="833"/>
      <c r="J4" s="832" t="s">
        <v>14</v>
      </c>
      <c r="K4" s="832"/>
      <c r="L4" s="832"/>
      <c r="M4" s="832"/>
      <c r="N4" s="832"/>
      <c r="O4" s="832"/>
      <c r="P4" s="55"/>
    </row>
    <row r="5" spans="1:16" s="56" customFormat="1" ht="22.5" customHeight="1">
      <c r="A5" s="803" t="s">
        <v>272</v>
      </c>
      <c r="B5" s="805"/>
      <c r="C5" s="59" t="s">
        <v>1</v>
      </c>
      <c r="D5" s="822" t="s">
        <v>106</v>
      </c>
      <c r="E5" s="834"/>
      <c r="F5" s="834"/>
      <c r="G5" s="822" t="s">
        <v>107</v>
      </c>
      <c r="H5" s="834"/>
      <c r="I5" s="835"/>
      <c r="J5" s="834" t="s">
        <v>106</v>
      </c>
      <c r="K5" s="834"/>
      <c r="L5" s="835"/>
      <c r="M5" s="834" t="s">
        <v>107</v>
      </c>
      <c r="N5" s="834"/>
      <c r="O5" s="834"/>
      <c r="P5" s="55"/>
    </row>
    <row r="6" spans="1:16" s="56" customFormat="1" ht="22.5" customHeight="1" thickBot="1">
      <c r="A6" s="77"/>
      <c r="B6" s="61"/>
      <c r="C6" s="243"/>
      <c r="D6" s="64" t="s">
        <v>102</v>
      </c>
      <c r="E6" s="160" t="s">
        <v>103</v>
      </c>
      <c r="F6" s="160" t="s">
        <v>104</v>
      </c>
      <c r="G6" s="64" t="s">
        <v>102</v>
      </c>
      <c r="H6" s="160" t="s">
        <v>103</v>
      </c>
      <c r="I6" s="161" t="s">
        <v>104</v>
      </c>
      <c r="J6" s="64" t="s">
        <v>102</v>
      </c>
      <c r="K6" s="160" t="s">
        <v>103</v>
      </c>
      <c r="L6" s="161" t="s">
        <v>104</v>
      </c>
      <c r="M6" s="64" t="s">
        <v>102</v>
      </c>
      <c r="N6" s="160" t="s">
        <v>103</v>
      </c>
      <c r="O6" s="160" t="s">
        <v>104</v>
      </c>
      <c r="P6" s="55"/>
    </row>
    <row r="7" spans="1:16" s="56" customFormat="1" ht="26.25" customHeight="1" thickBot="1">
      <c r="A7" s="836" t="s">
        <v>1</v>
      </c>
      <c r="B7" s="837"/>
      <c r="C7" s="78">
        <f>SUM(D7,G7,J7,M7)</f>
        <v>23688</v>
      </c>
      <c r="D7" s="81">
        <v>17175</v>
      </c>
      <c r="E7" s="156">
        <v>8898</v>
      </c>
      <c r="F7" s="156">
        <v>8277</v>
      </c>
      <c r="G7" s="81">
        <v>5390</v>
      </c>
      <c r="H7" s="156">
        <v>2577</v>
      </c>
      <c r="I7" s="156">
        <v>2813</v>
      </c>
      <c r="J7" s="81">
        <v>847</v>
      </c>
      <c r="K7" s="156">
        <v>454</v>
      </c>
      <c r="L7" s="156">
        <v>393</v>
      </c>
      <c r="M7" s="81">
        <v>276</v>
      </c>
      <c r="N7" s="156">
        <v>180</v>
      </c>
      <c r="O7" s="156">
        <v>96</v>
      </c>
      <c r="P7" s="55"/>
    </row>
    <row r="8" spans="1:16" s="56" customFormat="1" ht="21" customHeight="1">
      <c r="A8" s="838" t="s">
        <v>274</v>
      </c>
      <c r="B8" s="839"/>
      <c r="C8" s="244">
        <f aca="true" t="shared" si="0" ref="C8:C46">SUM(D8,G8,J8,M8)</f>
        <v>14479</v>
      </c>
      <c r="D8" s="503">
        <v>10156</v>
      </c>
      <c r="E8" s="504">
        <v>5316</v>
      </c>
      <c r="F8" s="504">
        <v>4840</v>
      </c>
      <c r="G8" s="503">
        <v>3484</v>
      </c>
      <c r="H8" s="504">
        <v>1602</v>
      </c>
      <c r="I8" s="505">
        <v>1882</v>
      </c>
      <c r="J8" s="506">
        <v>839</v>
      </c>
      <c r="K8" s="504">
        <v>449</v>
      </c>
      <c r="L8" s="505">
        <v>390</v>
      </c>
      <c r="M8" s="247">
        <v>0</v>
      </c>
      <c r="N8" s="246">
        <v>0</v>
      </c>
      <c r="O8" s="246">
        <v>0</v>
      </c>
      <c r="P8" s="55"/>
    </row>
    <row r="9" spans="1:16" s="56" customFormat="1" ht="21" customHeight="1">
      <c r="A9" s="55"/>
      <c r="B9" s="248" t="s">
        <v>1</v>
      </c>
      <c r="C9" s="249">
        <f t="shared" si="0"/>
        <v>876</v>
      </c>
      <c r="D9" s="132">
        <f>SUM(E9:F9)</f>
        <v>876</v>
      </c>
      <c r="E9" s="131">
        <f>SUM(E10:E21)</f>
        <v>394</v>
      </c>
      <c r="F9" s="131">
        <f>SUM(F10:F21)</f>
        <v>482</v>
      </c>
      <c r="G9" s="132" t="s">
        <v>39</v>
      </c>
      <c r="H9" s="131" t="s">
        <v>39</v>
      </c>
      <c r="I9" s="250" t="s">
        <v>39</v>
      </c>
      <c r="J9" s="130" t="s">
        <v>39</v>
      </c>
      <c r="K9" s="131" t="s">
        <v>39</v>
      </c>
      <c r="L9" s="250" t="s">
        <v>39</v>
      </c>
      <c r="M9" s="130" t="s">
        <v>39</v>
      </c>
      <c r="N9" s="131" t="s">
        <v>39</v>
      </c>
      <c r="O9" s="131" t="s">
        <v>39</v>
      </c>
      <c r="P9" s="55"/>
    </row>
    <row r="10" spans="1:16" s="56" customFormat="1" ht="21" customHeight="1">
      <c r="A10" s="55"/>
      <c r="B10" s="251" t="s">
        <v>43</v>
      </c>
      <c r="C10" s="68">
        <f t="shared" si="0"/>
        <v>195</v>
      </c>
      <c r="D10" s="495">
        <v>195</v>
      </c>
      <c r="E10" s="480">
        <v>122</v>
      </c>
      <c r="F10" s="480">
        <v>73</v>
      </c>
      <c r="G10" s="252">
        <f aca="true" t="shared" si="1" ref="G10:G45">SUM(H10:I10)</f>
        <v>0</v>
      </c>
      <c r="H10" s="253">
        <v>0</v>
      </c>
      <c r="I10" s="147">
        <v>0</v>
      </c>
      <c r="J10" s="252">
        <f aca="true" t="shared" si="2" ref="J10:J46">SUM(K10:L10)</f>
        <v>0</v>
      </c>
      <c r="K10" s="253" t="s">
        <v>39</v>
      </c>
      <c r="L10" s="147" t="s">
        <v>39</v>
      </c>
      <c r="M10" s="252">
        <f aca="true" t="shared" si="3" ref="M10:M46">SUM(N10:O10)</f>
        <v>0</v>
      </c>
      <c r="N10" s="253" t="s">
        <v>39</v>
      </c>
      <c r="O10" s="253" t="s">
        <v>39</v>
      </c>
      <c r="P10" s="55"/>
    </row>
    <row r="11" spans="1:16" s="56" customFormat="1" ht="21" customHeight="1">
      <c r="A11" s="55" t="s">
        <v>108</v>
      </c>
      <c r="B11" s="251" t="s">
        <v>45</v>
      </c>
      <c r="C11" s="507">
        <f t="shared" si="0"/>
        <v>0</v>
      </c>
      <c r="D11" s="224">
        <v>0</v>
      </c>
      <c r="E11" s="69">
        <v>0</v>
      </c>
      <c r="F11" s="70">
        <v>0</v>
      </c>
      <c r="G11" s="71">
        <f t="shared" si="1"/>
        <v>0</v>
      </c>
      <c r="H11" s="115">
        <v>0</v>
      </c>
      <c r="I11" s="128">
        <v>0</v>
      </c>
      <c r="J11" s="71">
        <f t="shared" si="2"/>
        <v>0</v>
      </c>
      <c r="K11" s="115" t="s">
        <v>39</v>
      </c>
      <c r="L11" s="128" t="s">
        <v>39</v>
      </c>
      <c r="M11" s="71">
        <f t="shared" si="3"/>
        <v>0</v>
      </c>
      <c r="N11" s="115" t="s">
        <v>39</v>
      </c>
      <c r="O11" s="115" t="s">
        <v>39</v>
      </c>
      <c r="P11" s="55"/>
    </row>
    <row r="12" spans="1:16" s="56" customFormat="1" ht="21" customHeight="1">
      <c r="A12" s="55" t="s">
        <v>109</v>
      </c>
      <c r="B12" s="251" t="s">
        <v>47</v>
      </c>
      <c r="C12" s="507">
        <f t="shared" si="0"/>
        <v>0</v>
      </c>
      <c r="D12" s="224">
        <v>0</v>
      </c>
      <c r="E12" s="69">
        <v>0</v>
      </c>
      <c r="F12" s="70">
        <v>0</v>
      </c>
      <c r="G12" s="71">
        <f t="shared" si="1"/>
        <v>0</v>
      </c>
      <c r="H12" s="115">
        <v>0</v>
      </c>
      <c r="I12" s="128">
        <v>0</v>
      </c>
      <c r="J12" s="71">
        <f t="shared" si="2"/>
        <v>0</v>
      </c>
      <c r="K12" s="115" t="s">
        <v>39</v>
      </c>
      <c r="L12" s="128" t="s">
        <v>39</v>
      </c>
      <c r="M12" s="71">
        <f t="shared" si="3"/>
        <v>0</v>
      </c>
      <c r="N12" s="115" t="s">
        <v>39</v>
      </c>
      <c r="O12" s="115" t="s">
        <v>39</v>
      </c>
      <c r="P12" s="55"/>
    </row>
    <row r="13" spans="1:19" s="56" customFormat="1" ht="21" customHeight="1">
      <c r="A13" s="55" t="s">
        <v>110</v>
      </c>
      <c r="B13" s="251" t="s">
        <v>49</v>
      </c>
      <c r="C13" s="68">
        <f t="shared" si="0"/>
        <v>180</v>
      </c>
      <c r="D13" s="495">
        <v>180</v>
      </c>
      <c r="E13" s="480">
        <v>177</v>
      </c>
      <c r="F13" s="480">
        <v>3</v>
      </c>
      <c r="G13" s="71">
        <f t="shared" si="1"/>
        <v>0</v>
      </c>
      <c r="H13" s="115">
        <v>0</v>
      </c>
      <c r="I13" s="128">
        <v>0</v>
      </c>
      <c r="J13" s="71">
        <f t="shared" si="2"/>
        <v>0</v>
      </c>
      <c r="K13" s="115" t="s">
        <v>39</v>
      </c>
      <c r="L13" s="128" t="s">
        <v>39</v>
      </c>
      <c r="M13" s="71">
        <f t="shared" si="3"/>
        <v>0</v>
      </c>
      <c r="N13" s="115" t="s">
        <v>39</v>
      </c>
      <c r="O13" s="115" t="s">
        <v>39</v>
      </c>
      <c r="P13" s="55"/>
      <c r="S13" s="467"/>
    </row>
    <row r="14" spans="1:16" s="56" customFormat="1" ht="21" customHeight="1">
      <c r="A14" s="55" t="s">
        <v>111</v>
      </c>
      <c r="B14" s="251" t="s">
        <v>50</v>
      </c>
      <c r="C14" s="507">
        <f t="shared" si="0"/>
        <v>0</v>
      </c>
      <c r="D14" s="224">
        <v>0</v>
      </c>
      <c r="E14" s="69">
        <v>0</v>
      </c>
      <c r="F14" s="70">
        <v>0</v>
      </c>
      <c r="G14" s="71">
        <f t="shared" si="1"/>
        <v>0</v>
      </c>
      <c r="H14" s="115">
        <v>0</v>
      </c>
      <c r="I14" s="128">
        <v>0</v>
      </c>
      <c r="J14" s="71">
        <f t="shared" si="2"/>
        <v>0</v>
      </c>
      <c r="K14" s="115" t="s">
        <v>39</v>
      </c>
      <c r="L14" s="128" t="s">
        <v>39</v>
      </c>
      <c r="M14" s="71">
        <f t="shared" si="3"/>
        <v>0</v>
      </c>
      <c r="N14" s="115" t="s">
        <v>39</v>
      </c>
      <c r="O14" s="115" t="s">
        <v>39</v>
      </c>
      <c r="P14" s="55"/>
    </row>
    <row r="15" spans="1:16" s="56" customFormat="1" ht="21" customHeight="1">
      <c r="A15" s="55" t="s">
        <v>112</v>
      </c>
      <c r="B15" s="251" t="s">
        <v>52</v>
      </c>
      <c r="C15" s="507">
        <f t="shared" si="0"/>
        <v>0</v>
      </c>
      <c r="D15" s="224">
        <v>0</v>
      </c>
      <c r="E15" s="69">
        <v>0</v>
      </c>
      <c r="F15" s="70">
        <v>0</v>
      </c>
      <c r="G15" s="71">
        <f t="shared" si="1"/>
        <v>0</v>
      </c>
      <c r="H15" s="115">
        <v>0</v>
      </c>
      <c r="I15" s="128">
        <v>0</v>
      </c>
      <c r="J15" s="71">
        <f t="shared" si="2"/>
        <v>0</v>
      </c>
      <c r="K15" s="115" t="s">
        <v>39</v>
      </c>
      <c r="L15" s="128" t="s">
        <v>39</v>
      </c>
      <c r="M15" s="71">
        <f t="shared" si="3"/>
        <v>0</v>
      </c>
      <c r="N15" s="115" t="s">
        <v>39</v>
      </c>
      <c r="O15" s="115" t="s">
        <v>39</v>
      </c>
      <c r="P15" s="55"/>
    </row>
    <row r="16" spans="1:16" s="56" customFormat="1" ht="21" customHeight="1">
      <c r="A16" s="55" t="s">
        <v>113</v>
      </c>
      <c r="B16" s="251" t="s">
        <v>54</v>
      </c>
      <c r="C16" s="507">
        <f t="shared" si="0"/>
        <v>0</v>
      </c>
      <c r="D16" s="224">
        <v>0</v>
      </c>
      <c r="E16" s="69">
        <v>0</v>
      </c>
      <c r="F16" s="70">
        <v>0</v>
      </c>
      <c r="G16" s="71">
        <f t="shared" si="1"/>
        <v>0</v>
      </c>
      <c r="H16" s="115">
        <v>0</v>
      </c>
      <c r="I16" s="128">
        <v>0</v>
      </c>
      <c r="J16" s="71">
        <f t="shared" si="2"/>
        <v>0</v>
      </c>
      <c r="K16" s="115" t="s">
        <v>39</v>
      </c>
      <c r="L16" s="128" t="s">
        <v>39</v>
      </c>
      <c r="M16" s="71">
        <f t="shared" si="3"/>
        <v>0</v>
      </c>
      <c r="N16" s="115" t="s">
        <v>39</v>
      </c>
      <c r="O16" s="115" t="s">
        <v>39</v>
      </c>
      <c r="P16" s="55"/>
    </row>
    <row r="17" spans="1:16" s="56" customFormat="1" ht="21" customHeight="1">
      <c r="A17" s="55" t="s">
        <v>114</v>
      </c>
      <c r="B17" s="251" t="s">
        <v>56</v>
      </c>
      <c r="C17" s="507">
        <f t="shared" si="0"/>
        <v>86</v>
      </c>
      <c r="D17" s="466">
        <v>86</v>
      </c>
      <c r="E17" s="480">
        <v>7</v>
      </c>
      <c r="F17" s="480">
        <v>79</v>
      </c>
      <c r="G17" s="71">
        <f t="shared" si="1"/>
        <v>0</v>
      </c>
      <c r="H17" s="115">
        <v>0</v>
      </c>
      <c r="I17" s="128">
        <v>0</v>
      </c>
      <c r="J17" s="71">
        <f t="shared" si="2"/>
        <v>0</v>
      </c>
      <c r="K17" s="115" t="s">
        <v>39</v>
      </c>
      <c r="L17" s="128" t="s">
        <v>39</v>
      </c>
      <c r="M17" s="71">
        <f t="shared" si="3"/>
        <v>0</v>
      </c>
      <c r="N17" s="115" t="s">
        <v>39</v>
      </c>
      <c r="O17" s="115" t="s">
        <v>39</v>
      </c>
      <c r="P17" s="55"/>
    </row>
    <row r="18" spans="1:16" s="56" customFormat="1" ht="21" customHeight="1">
      <c r="A18" s="55" t="s">
        <v>115</v>
      </c>
      <c r="B18" s="251" t="s">
        <v>58</v>
      </c>
      <c r="C18" s="507">
        <f t="shared" si="0"/>
        <v>208</v>
      </c>
      <c r="D18" s="466">
        <v>208</v>
      </c>
      <c r="E18" s="69">
        <v>0</v>
      </c>
      <c r="F18" s="480">
        <v>208</v>
      </c>
      <c r="G18" s="71">
        <f t="shared" si="1"/>
        <v>0</v>
      </c>
      <c r="H18" s="115">
        <v>0</v>
      </c>
      <c r="I18" s="128">
        <v>0</v>
      </c>
      <c r="J18" s="71">
        <f t="shared" si="2"/>
        <v>0</v>
      </c>
      <c r="K18" s="115" t="s">
        <v>39</v>
      </c>
      <c r="L18" s="128" t="s">
        <v>39</v>
      </c>
      <c r="M18" s="71">
        <f t="shared" si="3"/>
        <v>0</v>
      </c>
      <c r="N18" s="115" t="s">
        <v>39</v>
      </c>
      <c r="O18" s="115" t="s">
        <v>39</v>
      </c>
      <c r="P18" s="55"/>
    </row>
    <row r="19" spans="1:16" s="56" customFormat="1" ht="21" customHeight="1">
      <c r="A19" s="55"/>
      <c r="B19" s="251" t="s">
        <v>60</v>
      </c>
      <c r="C19" s="507">
        <f t="shared" si="0"/>
        <v>106</v>
      </c>
      <c r="D19" s="466">
        <v>106</v>
      </c>
      <c r="E19" s="480">
        <v>36</v>
      </c>
      <c r="F19" s="480">
        <v>70</v>
      </c>
      <c r="G19" s="71">
        <f t="shared" si="1"/>
        <v>0</v>
      </c>
      <c r="H19" s="115">
        <v>0</v>
      </c>
      <c r="I19" s="128">
        <v>0</v>
      </c>
      <c r="J19" s="71">
        <f t="shared" si="2"/>
        <v>0</v>
      </c>
      <c r="K19" s="115" t="s">
        <v>39</v>
      </c>
      <c r="L19" s="128" t="s">
        <v>39</v>
      </c>
      <c r="M19" s="71">
        <f t="shared" si="3"/>
        <v>0</v>
      </c>
      <c r="N19" s="115" t="s">
        <v>39</v>
      </c>
      <c r="O19" s="115" t="s">
        <v>39</v>
      </c>
      <c r="P19" s="55"/>
    </row>
    <row r="20" spans="1:16" s="56" customFormat="1" ht="21" customHeight="1">
      <c r="A20" s="55"/>
      <c r="B20" s="251" t="s">
        <v>62</v>
      </c>
      <c r="C20" s="507">
        <f t="shared" si="0"/>
        <v>0</v>
      </c>
      <c r="D20" s="224">
        <v>0</v>
      </c>
      <c r="E20" s="69">
        <v>0</v>
      </c>
      <c r="F20" s="70">
        <v>0</v>
      </c>
      <c r="G20" s="71">
        <f t="shared" si="1"/>
        <v>0</v>
      </c>
      <c r="H20" s="115">
        <v>0</v>
      </c>
      <c r="I20" s="128">
        <v>0</v>
      </c>
      <c r="J20" s="71">
        <f t="shared" si="2"/>
        <v>0</v>
      </c>
      <c r="K20" s="115" t="s">
        <v>39</v>
      </c>
      <c r="L20" s="128" t="s">
        <v>39</v>
      </c>
      <c r="M20" s="71">
        <f t="shared" si="3"/>
        <v>0</v>
      </c>
      <c r="N20" s="115" t="s">
        <v>39</v>
      </c>
      <c r="O20" s="115" t="s">
        <v>39</v>
      </c>
      <c r="P20" s="55"/>
    </row>
    <row r="21" spans="1:16" s="56" customFormat="1" ht="21" customHeight="1">
      <c r="A21" s="254"/>
      <c r="B21" s="255" t="s">
        <v>73</v>
      </c>
      <c r="C21" s="256">
        <f t="shared" si="0"/>
        <v>101</v>
      </c>
      <c r="D21" s="496">
        <v>101</v>
      </c>
      <c r="E21" s="497">
        <v>52</v>
      </c>
      <c r="F21" s="497">
        <v>49</v>
      </c>
      <c r="G21" s="136">
        <f t="shared" si="1"/>
        <v>0</v>
      </c>
      <c r="H21" s="135">
        <v>0</v>
      </c>
      <c r="I21" s="137">
        <v>0</v>
      </c>
      <c r="J21" s="136">
        <f t="shared" si="2"/>
        <v>0</v>
      </c>
      <c r="K21" s="135" t="s">
        <v>411</v>
      </c>
      <c r="L21" s="137" t="s">
        <v>411</v>
      </c>
      <c r="M21" s="136">
        <f t="shared" si="3"/>
        <v>0</v>
      </c>
      <c r="N21" s="135" t="s">
        <v>411</v>
      </c>
      <c r="O21" s="135" t="s">
        <v>411</v>
      </c>
      <c r="P21" s="55"/>
    </row>
    <row r="22" spans="1:16" s="56" customFormat="1" ht="21" customHeight="1">
      <c r="A22" s="792" t="s">
        <v>116</v>
      </c>
      <c r="B22" s="257" t="s">
        <v>410</v>
      </c>
      <c r="C22" s="249">
        <f t="shared" si="0"/>
        <v>2240</v>
      </c>
      <c r="D22" s="132">
        <f>SUM(E22:F22)</f>
        <v>2143</v>
      </c>
      <c r="E22" s="131">
        <f>SUM(E23:E46)</f>
        <v>1926</v>
      </c>
      <c r="F22" s="131">
        <f>SUM(F23:F46)</f>
        <v>217</v>
      </c>
      <c r="G22" s="132">
        <f t="shared" si="1"/>
        <v>97</v>
      </c>
      <c r="H22" s="131">
        <f>SUM(H23:H46)</f>
        <v>97</v>
      </c>
      <c r="I22" s="250">
        <f>SUM(I23:I46)</f>
        <v>0</v>
      </c>
      <c r="J22" s="132">
        <f t="shared" si="2"/>
        <v>0</v>
      </c>
      <c r="K22" s="131">
        <f>SUM(K23:K46)</f>
        <v>0</v>
      </c>
      <c r="L22" s="250">
        <f>SUM(L23:L46)</f>
        <v>0</v>
      </c>
      <c r="M22" s="132">
        <f t="shared" si="3"/>
        <v>0</v>
      </c>
      <c r="N22" s="131">
        <f>SUM(N23:N46)</f>
        <v>0</v>
      </c>
      <c r="O22" s="140">
        <f>SUM(O23:O46)</f>
        <v>0</v>
      </c>
      <c r="P22" s="55"/>
    </row>
    <row r="23" spans="1:16" s="56" customFormat="1" ht="21" customHeight="1">
      <c r="A23" s="829"/>
      <c r="B23" s="258" t="s">
        <v>66</v>
      </c>
      <c r="C23" s="68">
        <f t="shared" si="0"/>
        <v>100</v>
      </c>
      <c r="D23" s="495">
        <v>100</v>
      </c>
      <c r="E23" s="480">
        <v>100</v>
      </c>
      <c r="F23" s="128">
        <v>0</v>
      </c>
      <c r="G23" s="71">
        <f t="shared" si="1"/>
        <v>0</v>
      </c>
      <c r="H23" s="115">
        <v>0</v>
      </c>
      <c r="I23" s="128">
        <v>0</v>
      </c>
      <c r="J23" s="71">
        <f t="shared" si="2"/>
        <v>0</v>
      </c>
      <c r="K23" s="115">
        <v>0</v>
      </c>
      <c r="L23" s="128">
        <v>0</v>
      </c>
      <c r="M23" s="71">
        <f t="shared" si="3"/>
        <v>0</v>
      </c>
      <c r="N23" s="115">
        <v>0</v>
      </c>
      <c r="O23" s="115">
        <v>0</v>
      </c>
      <c r="P23" s="55"/>
    </row>
    <row r="24" spans="1:16" s="56" customFormat="1" ht="21" customHeight="1">
      <c r="A24" s="829"/>
      <c r="B24" s="258" t="s">
        <v>68</v>
      </c>
      <c r="C24" s="68">
        <f t="shared" si="0"/>
        <v>101</v>
      </c>
      <c r="D24" s="495">
        <v>101</v>
      </c>
      <c r="E24" s="480">
        <v>99</v>
      </c>
      <c r="F24" s="480">
        <v>2</v>
      </c>
      <c r="G24" s="71">
        <f t="shared" si="1"/>
        <v>0</v>
      </c>
      <c r="H24" s="115">
        <v>0</v>
      </c>
      <c r="I24" s="128">
        <v>0</v>
      </c>
      <c r="J24" s="71">
        <f t="shared" si="2"/>
        <v>0</v>
      </c>
      <c r="K24" s="115">
        <v>0</v>
      </c>
      <c r="L24" s="128">
        <v>0</v>
      </c>
      <c r="M24" s="71">
        <f t="shared" si="3"/>
        <v>0</v>
      </c>
      <c r="N24" s="115">
        <v>0</v>
      </c>
      <c r="O24" s="115">
        <v>0</v>
      </c>
      <c r="P24" s="55"/>
    </row>
    <row r="25" spans="1:16" s="56" customFormat="1" ht="21" customHeight="1">
      <c r="A25" s="829"/>
      <c r="B25" s="258" t="s">
        <v>70</v>
      </c>
      <c r="C25" s="507">
        <f t="shared" si="0"/>
        <v>0</v>
      </c>
      <c r="D25" s="224">
        <v>0</v>
      </c>
      <c r="E25" s="224">
        <v>0</v>
      </c>
      <c r="F25" s="224">
        <v>0</v>
      </c>
      <c r="G25" s="71">
        <f t="shared" si="1"/>
        <v>0</v>
      </c>
      <c r="H25" s="115">
        <v>0</v>
      </c>
      <c r="I25" s="128">
        <v>0</v>
      </c>
      <c r="J25" s="71">
        <f t="shared" si="2"/>
        <v>0</v>
      </c>
      <c r="K25" s="115">
        <v>0</v>
      </c>
      <c r="L25" s="128">
        <v>0</v>
      </c>
      <c r="M25" s="71">
        <f t="shared" si="3"/>
        <v>0</v>
      </c>
      <c r="N25" s="115">
        <v>0</v>
      </c>
      <c r="O25" s="115">
        <v>0</v>
      </c>
      <c r="P25" s="55"/>
    </row>
    <row r="26" spans="1:16" s="56" customFormat="1" ht="21" customHeight="1">
      <c r="A26" s="829"/>
      <c r="B26" s="258" t="s">
        <v>72</v>
      </c>
      <c r="C26" s="507">
        <f t="shared" si="0"/>
        <v>478</v>
      </c>
      <c r="D26" s="466">
        <v>478</v>
      </c>
      <c r="E26" s="480">
        <v>476</v>
      </c>
      <c r="F26" s="480">
        <v>2</v>
      </c>
      <c r="G26" s="71">
        <f t="shared" si="1"/>
        <v>0</v>
      </c>
      <c r="H26" s="115">
        <v>0</v>
      </c>
      <c r="I26" s="128">
        <v>0</v>
      </c>
      <c r="J26" s="71">
        <f t="shared" si="2"/>
        <v>0</v>
      </c>
      <c r="K26" s="115">
        <v>0</v>
      </c>
      <c r="L26" s="128">
        <v>0</v>
      </c>
      <c r="M26" s="71">
        <f t="shared" si="3"/>
        <v>0</v>
      </c>
      <c r="N26" s="115">
        <v>0</v>
      </c>
      <c r="O26" s="115">
        <v>0</v>
      </c>
      <c r="P26" s="55"/>
    </row>
    <row r="27" spans="1:16" s="56" customFormat="1" ht="21" customHeight="1">
      <c r="A27" s="829"/>
      <c r="B27" s="258" t="s">
        <v>74</v>
      </c>
      <c r="C27" s="507">
        <f t="shared" si="0"/>
        <v>111</v>
      </c>
      <c r="D27" s="466">
        <v>111</v>
      </c>
      <c r="E27" s="480">
        <v>110</v>
      </c>
      <c r="F27" s="480">
        <v>1</v>
      </c>
      <c r="G27" s="71">
        <f t="shared" si="1"/>
        <v>0</v>
      </c>
      <c r="H27" s="115">
        <v>0</v>
      </c>
      <c r="I27" s="128">
        <v>0</v>
      </c>
      <c r="J27" s="71">
        <f t="shared" si="2"/>
        <v>0</v>
      </c>
      <c r="K27" s="115">
        <v>0</v>
      </c>
      <c r="L27" s="128">
        <v>0</v>
      </c>
      <c r="M27" s="71">
        <f t="shared" si="3"/>
        <v>0</v>
      </c>
      <c r="N27" s="115">
        <v>0</v>
      </c>
      <c r="O27" s="115">
        <v>0</v>
      </c>
      <c r="P27" s="55"/>
    </row>
    <row r="28" spans="1:16" s="56" customFormat="1" ht="21" customHeight="1">
      <c r="A28" s="829"/>
      <c r="B28" s="258" t="s">
        <v>75</v>
      </c>
      <c r="C28" s="507">
        <f t="shared" si="0"/>
        <v>360</v>
      </c>
      <c r="D28" s="466">
        <v>360</v>
      </c>
      <c r="E28" s="480">
        <v>317</v>
      </c>
      <c r="F28" s="480">
        <v>43</v>
      </c>
      <c r="G28" s="71">
        <f t="shared" si="1"/>
        <v>0</v>
      </c>
      <c r="H28" s="115">
        <v>0</v>
      </c>
      <c r="I28" s="128">
        <v>0</v>
      </c>
      <c r="J28" s="71">
        <f t="shared" si="2"/>
        <v>0</v>
      </c>
      <c r="K28" s="115">
        <v>0</v>
      </c>
      <c r="L28" s="128">
        <v>0</v>
      </c>
      <c r="M28" s="71">
        <f t="shared" si="3"/>
        <v>0</v>
      </c>
      <c r="N28" s="115">
        <v>0</v>
      </c>
      <c r="O28" s="115">
        <v>0</v>
      </c>
      <c r="P28" s="55"/>
    </row>
    <row r="29" spans="1:16" s="56" customFormat="1" ht="21" customHeight="1">
      <c r="A29" s="829"/>
      <c r="B29" s="258" t="s">
        <v>77</v>
      </c>
      <c r="C29" s="507">
        <f t="shared" si="0"/>
        <v>93</v>
      </c>
      <c r="D29" s="466">
        <v>93</v>
      </c>
      <c r="E29" s="480">
        <v>57</v>
      </c>
      <c r="F29" s="480">
        <v>36</v>
      </c>
      <c r="G29" s="71">
        <f t="shared" si="1"/>
        <v>0</v>
      </c>
      <c r="H29" s="115">
        <v>0</v>
      </c>
      <c r="I29" s="128">
        <v>0</v>
      </c>
      <c r="J29" s="71">
        <f t="shared" si="2"/>
        <v>0</v>
      </c>
      <c r="K29" s="115">
        <v>0</v>
      </c>
      <c r="L29" s="128">
        <v>0</v>
      </c>
      <c r="M29" s="71">
        <f t="shared" si="3"/>
        <v>0</v>
      </c>
      <c r="N29" s="115">
        <v>0</v>
      </c>
      <c r="O29" s="115">
        <v>0</v>
      </c>
      <c r="P29" s="55"/>
    </row>
    <row r="30" spans="1:16" s="56" customFormat="1" ht="21" customHeight="1">
      <c r="A30" s="829"/>
      <c r="B30" s="258" t="s">
        <v>79</v>
      </c>
      <c r="C30" s="507">
        <f t="shared" si="0"/>
        <v>0</v>
      </c>
      <c r="D30" s="224">
        <v>0</v>
      </c>
      <c r="E30" s="224">
        <v>0</v>
      </c>
      <c r="F30" s="224">
        <v>0</v>
      </c>
      <c r="G30" s="71">
        <f t="shared" si="1"/>
        <v>0</v>
      </c>
      <c r="H30" s="115">
        <v>0</v>
      </c>
      <c r="I30" s="128">
        <v>0</v>
      </c>
      <c r="J30" s="71">
        <f t="shared" si="2"/>
        <v>0</v>
      </c>
      <c r="K30" s="115">
        <v>0</v>
      </c>
      <c r="L30" s="128">
        <v>0</v>
      </c>
      <c r="M30" s="71">
        <f t="shared" si="3"/>
        <v>0</v>
      </c>
      <c r="N30" s="115">
        <v>0</v>
      </c>
      <c r="O30" s="115">
        <v>0</v>
      </c>
      <c r="P30" s="55"/>
    </row>
    <row r="31" spans="1:16" s="56" customFormat="1" ht="21" customHeight="1">
      <c r="A31" s="829"/>
      <c r="B31" s="258" t="s">
        <v>81</v>
      </c>
      <c r="C31" s="507">
        <f t="shared" si="0"/>
        <v>100</v>
      </c>
      <c r="D31" s="466">
        <v>100</v>
      </c>
      <c r="E31" s="480">
        <v>94</v>
      </c>
      <c r="F31" s="480">
        <v>6</v>
      </c>
      <c r="G31" s="71">
        <f t="shared" si="1"/>
        <v>0</v>
      </c>
      <c r="H31" s="115">
        <v>0</v>
      </c>
      <c r="I31" s="128">
        <v>0</v>
      </c>
      <c r="J31" s="71">
        <f t="shared" si="2"/>
        <v>0</v>
      </c>
      <c r="K31" s="115">
        <v>0</v>
      </c>
      <c r="L31" s="128">
        <v>0</v>
      </c>
      <c r="M31" s="71">
        <f t="shared" si="3"/>
        <v>0</v>
      </c>
      <c r="N31" s="115">
        <v>0</v>
      </c>
      <c r="O31" s="115">
        <v>0</v>
      </c>
      <c r="P31" s="55"/>
    </row>
    <row r="32" spans="1:16" s="56" customFormat="1" ht="21" customHeight="1">
      <c r="A32" s="829"/>
      <c r="B32" s="258" t="s">
        <v>83</v>
      </c>
      <c r="C32" s="507">
        <f t="shared" si="0"/>
        <v>0</v>
      </c>
      <c r="D32" s="224">
        <v>0</v>
      </c>
      <c r="E32" s="224">
        <v>0</v>
      </c>
      <c r="F32" s="224">
        <v>0</v>
      </c>
      <c r="G32" s="71">
        <f t="shared" si="1"/>
        <v>0</v>
      </c>
      <c r="H32" s="115">
        <v>0</v>
      </c>
      <c r="I32" s="128">
        <v>0</v>
      </c>
      <c r="J32" s="71">
        <f t="shared" si="2"/>
        <v>0</v>
      </c>
      <c r="K32" s="115">
        <v>0</v>
      </c>
      <c r="L32" s="128">
        <v>0</v>
      </c>
      <c r="M32" s="71">
        <f t="shared" si="3"/>
        <v>0</v>
      </c>
      <c r="N32" s="115">
        <v>0</v>
      </c>
      <c r="O32" s="115">
        <v>0</v>
      </c>
      <c r="P32" s="55"/>
    </row>
    <row r="33" spans="1:16" s="56" customFormat="1" ht="21" customHeight="1">
      <c r="A33" s="829"/>
      <c r="B33" s="258" t="s">
        <v>85</v>
      </c>
      <c r="C33" s="507">
        <f t="shared" si="0"/>
        <v>208</v>
      </c>
      <c r="D33" s="466">
        <v>208</v>
      </c>
      <c r="E33" s="480">
        <v>189</v>
      </c>
      <c r="F33" s="480">
        <v>19</v>
      </c>
      <c r="G33" s="71">
        <f t="shared" si="1"/>
        <v>0</v>
      </c>
      <c r="H33" s="115">
        <v>0</v>
      </c>
      <c r="I33" s="128">
        <v>0</v>
      </c>
      <c r="J33" s="71">
        <f t="shared" si="2"/>
        <v>0</v>
      </c>
      <c r="K33" s="115">
        <v>0</v>
      </c>
      <c r="L33" s="128">
        <v>0</v>
      </c>
      <c r="M33" s="71">
        <f t="shared" si="3"/>
        <v>0</v>
      </c>
      <c r="N33" s="115">
        <v>0</v>
      </c>
      <c r="O33" s="115">
        <v>0</v>
      </c>
      <c r="P33" s="55"/>
    </row>
    <row r="34" spans="1:16" s="56" customFormat="1" ht="21" customHeight="1">
      <c r="A34" s="829"/>
      <c r="B34" s="258" t="s">
        <v>87</v>
      </c>
      <c r="C34" s="507">
        <f t="shared" si="0"/>
        <v>0</v>
      </c>
      <c r="D34" s="224">
        <v>0</v>
      </c>
      <c r="E34" s="224">
        <v>0</v>
      </c>
      <c r="F34" s="224">
        <v>0</v>
      </c>
      <c r="G34" s="71">
        <f t="shared" si="1"/>
        <v>0</v>
      </c>
      <c r="H34" s="115">
        <v>0</v>
      </c>
      <c r="I34" s="128">
        <v>0</v>
      </c>
      <c r="J34" s="71">
        <f t="shared" si="2"/>
        <v>0</v>
      </c>
      <c r="K34" s="115">
        <v>0</v>
      </c>
      <c r="L34" s="128">
        <v>0</v>
      </c>
      <c r="M34" s="71">
        <f t="shared" si="3"/>
        <v>0</v>
      </c>
      <c r="N34" s="115">
        <v>0</v>
      </c>
      <c r="O34" s="115">
        <v>0</v>
      </c>
      <c r="P34" s="55"/>
    </row>
    <row r="35" spans="1:16" s="56" customFormat="1" ht="21" customHeight="1">
      <c r="A35" s="829"/>
      <c r="B35" s="258" t="s">
        <v>89</v>
      </c>
      <c r="C35" s="507">
        <f t="shared" si="0"/>
        <v>0</v>
      </c>
      <c r="D35" s="224">
        <v>0</v>
      </c>
      <c r="E35" s="224">
        <v>0</v>
      </c>
      <c r="F35" s="224">
        <v>0</v>
      </c>
      <c r="G35" s="71">
        <f t="shared" si="1"/>
        <v>0</v>
      </c>
      <c r="H35" s="115">
        <v>0</v>
      </c>
      <c r="I35" s="128">
        <v>0</v>
      </c>
      <c r="J35" s="71">
        <f t="shared" si="2"/>
        <v>0</v>
      </c>
      <c r="K35" s="115">
        <v>0</v>
      </c>
      <c r="L35" s="128">
        <v>0</v>
      </c>
      <c r="M35" s="71">
        <f t="shared" si="3"/>
        <v>0</v>
      </c>
      <c r="N35" s="115">
        <v>0</v>
      </c>
      <c r="O35" s="115">
        <v>0</v>
      </c>
      <c r="P35" s="55"/>
    </row>
    <row r="36" spans="1:16" s="56" customFormat="1" ht="21" customHeight="1">
      <c r="A36" s="829"/>
      <c r="B36" s="258" t="s">
        <v>91</v>
      </c>
      <c r="C36" s="507">
        <f t="shared" si="0"/>
        <v>0</v>
      </c>
      <c r="D36" s="224">
        <v>0</v>
      </c>
      <c r="E36" s="224">
        <v>0</v>
      </c>
      <c r="F36" s="224">
        <v>0</v>
      </c>
      <c r="G36" s="71">
        <f t="shared" si="1"/>
        <v>0</v>
      </c>
      <c r="H36" s="115">
        <v>0</v>
      </c>
      <c r="I36" s="128">
        <v>0</v>
      </c>
      <c r="J36" s="71">
        <f t="shared" si="2"/>
        <v>0</v>
      </c>
      <c r="K36" s="115">
        <v>0</v>
      </c>
      <c r="L36" s="128">
        <v>0</v>
      </c>
      <c r="M36" s="71">
        <f t="shared" si="3"/>
        <v>0</v>
      </c>
      <c r="N36" s="115">
        <v>0</v>
      </c>
      <c r="O36" s="115">
        <v>0</v>
      </c>
      <c r="P36" s="55"/>
    </row>
    <row r="37" spans="1:16" s="56" customFormat="1" ht="21" customHeight="1">
      <c r="A37" s="829"/>
      <c r="B37" s="258" t="s">
        <v>92</v>
      </c>
      <c r="C37" s="507">
        <f t="shared" si="0"/>
        <v>0</v>
      </c>
      <c r="D37" s="224">
        <v>0</v>
      </c>
      <c r="E37" s="224">
        <v>0</v>
      </c>
      <c r="F37" s="224">
        <v>0</v>
      </c>
      <c r="G37" s="71">
        <f t="shared" si="1"/>
        <v>0</v>
      </c>
      <c r="H37" s="115">
        <v>0</v>
      </c>
      <c r="I37" s="128">
        <v>0</v>
      </c>
      <c r="J37" s="71">
        <f t="shared" si="2"/>
        <v>0</v>
      </c>
      <c r="K37" s="115">
        <v>0</v>
      </c>
      <c r="L37" s="128">
        <v>0</v>
      </c>
      <c r="M37" s="71">
        <f t="shared" si="3"/>
        <v>0</v>
      </c>
      <c r="N37" s="115">
        <v>0</v>
      </c>
      <c r="O37" s="115">
        <v>0</v>
      </c>
      <c r="P37" s="55"/>
    </row>
    <row r="38" spans="1:16" s="56" customFormat="1" ht="21" customHeight="1">
      <c r="A38" s="829"/>
      <c r="B38" s="258" t="s">
        <v>93</v>
      </c>
      <c r="C38" s="507">
        <f t="shared" si="0"/>
        <v>0</v>
      </c>
      <c r="D38" s="224">
        <v>0</v>
      </c>
      <c r="E38" s="224">
        <v>0</v>
      </c>
      <c r="F38" s="224">
        <v>0</v>
      </c>
      <c r="G38" s="71">
        <f t="shared" si="1"/>
        <v>0</v>
      </c>
      <c r="H38" s="115">
        <v>0</v>
      </c>
      <c r="I38" s="128">
        <v>0</v>
      </c>
      <c r="J38" s="71">
        <f t="shared" si="2"/>
        <v>0</v>
      </c>
      <c r="K38" s="115">
        <v>0</v>
      </c>
      <c r="L38" s="128">
        <v>0</v>
      </c>
      <c r="M38" s="71">
        <f t="shared" si="3"/>
        <v>0</v>
      </c>
      <c r="N38" s="115">
        <v>0</v>
      </c>
      <c r="O38" s="115">
        <v>0</v>
      </c>
      <c r="P38" s="55"/>
    </row>
    <row r="39" spans="1:16" s="56" customFormat="1" ht="21" customHeight="1">
      <c r="A39" s="829"/>
      <c r="B39" s="258" t="s">
        <v>94</v>
      </c>
      <c r="C39" s="507">
        <f t="shared" si="0"/>
        <v>0</v>
      </c>
      <c r="D39" s="224">
        <v>0</v>
      </c>
      <c r="E39" s="224">
        <v>0</v>
      </c>
      <c r="F39" s="224">
        <v>0</v>
      </c>
      <c r="G39" s="71">
        <f t="shared" si="1"/>
        <v>0</v>
      </c>
      <c r="H39" s="115">
        <v>0</v>
      </c>
      <c r="I39" s="128">
        <v>0</v>
      </c>
      <c r="J39" s="71">
        <f t="shared" si="2"/>
        <v>0</v>
      </c>
      <c r="K39" s="115">
        <v>0</v>
      </c>
      <c r="L39" s="128">
        <v>0</v>
      </c>
      <c r="M39" s="71">
        <f t="shared" si="3"/>
        <v>0</v>
      </c>
      <c r="N39" s="115">
        <v>0</v>
      </c>
      <c r="O39" s="115">
        <v>0</v>
      </c>
      <c r="P39" s="55"/>
    </row>
    <row r="40" spans="1:16" s="56" customFormat="1" ht="21" customHeight="1">
      <c r="A40" s="829"/>
      <c r="B40" s="258" t="s">
        <v>95</v>
      </c>
      <c r="C40" s="507">
        <f t="shared" si="0"/>
        <v>0</v>
      </c>
      <c r="D40" s="224">
        <v>0</v>
      </c>
      <c r="E40" s="224">
        <v>0</v>
      </c>
      <c r="F40" s="224">
        <v>0</v>
      </c>
      <c r="G40" s="71">
        <f t="shared" si="1"/>
        <v>0</v>
      </c>
      <c r="H40" s="115">
        <v>0</v>
      </c>
      <c r="I40" s="128">
        <v>0</v>
      </c>
      <c r="J40" s="71">
        <f t="shared" si="2"/>
        <v>0</v>
      </c>
      <c r="K40" s="115">
        <v>0</v>
      </c>
      <c r="L40" s="128">
        <v>0</v>
      </c>
      <c r="M40" s="71">
        <f t="shared" si="3"/>
        <v>0</v>
      </c>
      <c r="N40" s="115">
        <v>0</v>
      </c>
      <c r="O40" s="115">
        <v>0</v>
      </c>
      <c r="P40" s="55"/>
    </row>
    <row r="41" spans="1:16" s="56" customFormat="1" ht="21" customHeight="1">
      <c r="A41" s="829"/>
      <c r="B41" s="258" t="s">
        <v>96</v>
      </c>
      <c r="C41" s="507">
        <f t="shared" si="0"/>
        <v>0</v>
      </c>
      <c r="D41" s="224">
        <v>0</v>
      </c>
      <c r="E41" s="224">
        <v>0</v>
      </c>
      <c r="F41" s="224">
        <v>0</v>
      </c>
      <c r="G41" s="71">
        <f t="shared" si="1"/>
        <v>0</v>
      </c>
      <c r="H41" s="115">
        <v>0</v>
      </c>
      <c r="I41" s="128">
        <v>0</v>
      </c>
      <c r="J41" s="71">
        <f t="shared" si="2"/>
        <v>0</v>
      </c>
      <c r="K41" s="115">
        <v>0</v>
      </c>
      <c r="L41" s="128">
        <v>0</v>
      </c>
      <c r="M41" s="71">
        <f t="shared" si="3"/>
        <v>0</v>
      </c>
      <c r="N41" s="115">
        <v>0</v>
      </c>
      <c r="O41" s="115">
        <v>0</v>
      </c>
      <c r="P41" s="55"/>
    </row>
    <row r="42" spans="1:16" s="56" customFormat="1" ht="21" customHeight="1">
      <c r="A42" s="829"/>
      <c r="B42" s="258" t="s">
        <v>97</v>
      </c>
      <c r="C42" s="507">
        <f t="shared" si="0"/>
        <v>482</v>
      </c>
      <c r="D42" s="466">
        <v>482</v>
      </c>
      <c r="E42" s="480">
        <v>482</v>
      </c>
      <c r="F42" s="128">
        <v>0</v>
      </c>
      <c r="G42" s="71">
        <f t="shared" si="1"/>
        <v>0</v>
      </c>
      <c r="H42" s="115">
        <v>0</v>
      </c>
      <c r="I42" s="128">
        <v>0</v>
      </c>
      <c r="J42" s="71">
        <f t="shared" si="2"/>
        <v>0</v>
      </c>
      <c r="K42" s="115">
        <v>0</v>
      </c>
      <c r="L42" s="128">
        <v>0</v>
      </c>
      <c r="M42" s="71">
        <f t="shared" si="3"/>
        <v>0</v>
      </c>
      <c r="N42" s="115">
        <v>0</v>
      </c>
      <c r="O42" s="115">
        <v>0</v>
      </c>
      <c r="P42" s="55"/>
    </row>
    <row r="43" spans="1:16" s="56" customFormat="1" ht="21" customHeight="1">
      <c r="A43" s="829"/>
      <c r="B43" s="258" t="s">
        <v>98</v>
      </c>
      <c r="C43" s="507">
        <f t="shared" si="0"/>
        <v>0</v>
      </c>
      <c r="D43" s="224">
        <v>0</v>
      </c>
      <c r="E43" s="224">
        <v>0</v>
      </c>
      <c r="F43" s="224">
        <v>0</v>
      </c>
      <c r="G43" s="71">
        <f t="shared" si="1"/>
        <v>0</v>
      </c>
      <c r="H43" s="115">
        <v>0</v>
      </c>
      <c r="I43" s="128">
        <v>0</v>
      </c>
      <c r="J43" s="71">
        <f t="shared" si="2"/>
        <v>0</v>
      </c>
      <c r="K43" s="115">
        <v>0</v>
      </c>
      <c r="L43" s="128">
        <v>0</v>
      </c>
      <c r="M43" s="71">
        <f t="shared" si="3"/>
        <v>0</v>
      </c>
      <c r="N43" s="115">
        <v>0</v>
      </c>
      <c r="O43" s="115">
        <v>0</v>
      </c>
      <c r="P43" s="55"/>
    </row>
    <row r="44" spans="1:16" s="56" customFormat="1" ht="21" customHeight="1">
      <c r="A44" s="829"/>
      <c r="B44" s="258" t="s">
        <v>99</v>
      </c>
      <c r="C44" s="507">
        <f t="shared" si="0"/>
        <v>0</v>
      </c>
      <c r="D44" s="224">
        <v>0</v>
      </c>
      <c r="E44" s="224">
        <v>0</v>
      </c>
      <c r="F44" s="224">
        <v>0</v>
      </c>
      <c r="G44" s="71">
        <f t="shared" si="1"/>
        <v>0</v>
      </c>
      <c r="H44" s="115">
        <v>0</v>
      </c>
      <c r="I44" s="128">
        <v>0</v>
      </c>
      <c r="J44" s="71">
        <f t="shared" si="2"/>
        <v>0</v>
      </c>
      <c r="K44" s="115">
        <v>0</v>
      </c>
      <c r="L44" s="128">
        <v>0</v>
      </c>
      <c r="M44" s="71">
        <f t="shared" si="3"/>
        <v>0</v>
      </c>
      <c r="N44" s="115">
        <v>0</v>
      </c>
      <c r="O44" s="115">
        <v>0</v>
      </c>
      <c r="P44" s="55"/>
    </row>
    <row r="45" spans="1:16" s="56" customFormat="1" ht="21" customHeight="1">
      <c r="A45" s="829"/>
      <c r="B45" s="258" t="s">
        <v>100</v>
      </c>
      <c r="C45" s="507">
        <f t="shared" si="0"/>
        <v>110</v>
      </c>
      <c r="D45" s="466">
        <v>110</v>
      </c>
      <c r="E45" s="480">
        <v>2</v>
      </c>
      <c r="F45" s="480">
        <v>108</v>
      </c>
      <c r="G45" s="71">
        <f t="shared" si="1"/>
        <v>0</v>
      </c>
      <c r="H45" s="115">
        <v>0</v>
      </c>
      <c r="I45" s="128">
        <v>0</v>
      </c>
      <c r="J45" s="71">
        <f t="shared" si="2"/>
        <v>0</v>
      </c>
      <c r="K45" s="115">
        <v>0</v>
      </c>
      <c r="L45" s="128">
        <v>0</v>
      </c>
      <c r="M45" s="71">
        <f t="shared" si="3"/>
        <v>0</v>
      </c>
      <c r="N45" s="115">
        <v>0</v>
      </c>
      <c r="O45" s="115">
        <v>0</v>
      </c>
      <c r="P45" s="55"/>
    </row>
    <row r="46" spans="1:16" s="56" customFormat="1" ht="21" customHeight="1" thickBot="1">
      <c r="A46" s="830"/>
      <c r="B46" s="259" t="s">
        <v>73</v>
      </c>
      <c r="C46" s="508">
        <f t="shared" si="0"/>
        <v>97</v>
      </c>
      <c r="D46" s="97">
        <v>0</v>
      </c>
      <c r="E46" s="155">
        <v>0</v>
      </c>
      <c r="F46" s="155">
        <v>0</v>
      </c>
      <c r="G46" s="509">
        <v>97</v>
      </c>
      <c r="H46" s="498">
        <v>97</v>
      </c>
      <c r="I46" s="154">
        <v>0</v>
      </c>
      <c r="J46" s="81">
        <f t="shared" si="2"/>
        <v>0</v>
      </c>
      <c r="K46" s="156">
        <v>0</v>
      </c>
      <c r="L46" s="154">
        <v>0</v>
      </c>
      <c r="M46" s="81">
        <f t="shared" si="3"/>
        <v>0</v>
      </c>
      <c r="N46" s="156">
        <v>0</v>
      </c>
      <c r="O46" s="156">
        <v>0</v>
      </c>
      <c r="P46" s="55"/>
    </row>
  </sheetData>
  <sheetProtection/>
  <mergeCells count="10">
    <mergeCell ref="A22:A46"/>
    <mergeCell ref="A5:B5"/>
    <mergeCell ref="D4:I4"/>
    <mergeCell ref="J4:O4"/>
    <mergeCell ref="D5:F5"/>
    <mergeCell ref="G5:I5"/>
    <mergeCell ref="J5:L5"/>
    <mergeCell ref="M5:O5"/>
    <mergeCell ref="A7:B7"/>
    <mergeCell ref="A8:B8"/>
  </mergeCells>
  <printOptions/>
  <pageMargins left="0.5905511811023623" right="0.7086614173228347" top="0.7874015748031497" bottom="0.5118110236220472" header="0.5118110236220472" footer="0.5118110236220472"/>
  <pageSetup horizontalDpi="600" verticalDpi="600" orientation="portrait" paperSize="9" scale="81" r:id="rId1"/>
  <headerFooter scaleWithDoc="0" alignWithMargins="0">
    <oddHeader>&amp;L高等学校</oddHeader>
    <oddFooter>&amp;C&amp;"Century,標準"51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M19" sqref="AM19"/>
    </sheetView>
  </sheetViews>
  <sheetFormatPr defaultColWidth="8.625" defaultRowHeight="21" customHeight="1"/>
  <cols>
    <col min="1" max="1" width="4.00390625" style="56" customWidth="1"/>
    <col min="2" max="2" width="14.00390625" style="56" customWidth="1"/>
    <col min="3" max="9" width="7.75390625" style="56" customWidth="1"/>
    <col min="10" max="15" width="6.875" style="56" customWidth="1"/>
    <col min="16" max="16" width="1.00390625" style="56" customWidth="1"/>
    <col min="17" max="16384" width="8.625" style="56" customWidth="1"/>
  </cols>
  <sheetData>
    <row r="1" ht="13.5" customHeight="1">
      <c r="O1" s="260"/>
    </row>
    <row r="2" ht="13.5" customHeight="1"/>
    <row r="3" spans="1:15" ht="21" customHeight="1" thickBot="1">
      <c r="A3" s="533" t="s">
        <v>264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6" ht="22.5" customHeight="1">
      <c r="A4" s="240"/>
      <c r="B4" s="240"/>
      <c r="C4" s="242"/>
      <c r="D4" s="801" t="s">
        <v>13</v>
      </c>
      <c r="E4" s="796"/>
      <c r="F4" s="796"/>
      <c r="G4" s="796"/>
      <c r="H4" s="796"/>
      <c r="I4" s="820"/>
      <c r="J4" s="796" t="s">
        <v>14</v>
      </c>
      <c r="K4" s="796"/>
      <c r="L4" s="796"/>
      <c r="M4" s="796"/>
      <c r="N4" s="796"/>
      <c r="O4" s="796"/>
      <c r="P4" s="55"/>
    </row>
    <row r="5" spans="1:16" ht="22.5" customHeight="1">
      <c r="A5" s="803" t="s">
        <v>275</v>
      </c>
      <c r="B5" s="805"/>
      <c r="C5" s="59" t="s">
        <v>1</v>
      </c>
      <c r="D5" s="827" t="s">
        <v>106</v>
      </c>
      <c r="E5" s="817"/>
      <c r="F5" s="817"/>
      <c r="G5" s="827" t="s">
        <v>107</v>
      </c>
      <c r="H5" s="817"/>
      <c r="I5" s="828"/>
      <c r="J5" s="815" t="s">
        <v>106</v>
      </c>
      <c r="K5" s="817"/>
      <c r="L5" s="828"/>
      <c r="M5" s="815" t="s">
        <v>107</v>
      </c>
      <c r="N5" s="817"/>
      <c r="O5" s="817"/>
      <c r="P5" s="55"/>
    </row>
    <row r="6" spans="1:16" ht="22.5" customHeight="1" thickBot="1">
      <c r="A6" s="111"/>
      <c r="B6" s="111"/>
      <c r="C6" s="262"/>
      <c r="D6" s="64" t="s">
        <v>102</v>
      </c>
      <c r="E6" s="66" t="s">
        <v>103</v>
      </c>
      <c r="F6" s="66" t="s">
        <v>104</v>
      </c>
      <c r="G6" s="64" t="s">
        <v>102</v>
      </c>
      <c r="H6" s="66" t="s">
        <v>103</v>
      </c>
      <c r="I6" s="65" t="s">
        <v>104</v>
      </c>
      <c r="J6" s="113" t="s">
        <v>102</v>
      </c>
      <c r="K6" s="66" t="s">
        <v>103</v>
      </c>
      <c r="L6" s="65" t="s">
        <v>104</v>
      </c>
      <c r="M6" s="113" t="s">
        <v>102</v>
      </c>
      <c r="N6" s="66" t="s">
        <v>103</v>
      </c>
      <c r="O6" s="66" t="s">
        <v>104</v>
      </c>
      <c r="P6" s="55"/>
    </row>
    <row r="7" spans="1:16" ht="21" customHeight="1">
      <c r="A7" s="845" t="s">
        <v>40</v>
      </c>
      <c r="B7" s="263" t="s">
        <v>1</v>
      </c>
      <c r="C7" s="534">
        <f aca="true" t="shared" si="0" ref="C7:C37">SUM(D7,G7,J7,M7)</f>
        <v>2643</v>
      </c>
      <c r="D7" s="121">
        <f aca="true" t="shared" si="1" ref="D7:O7">SUM(D8:D13)</f>
        <v>2126</v>
      </c>
      <c r="E7" s="120">
        <f t="shared" si="1"/>
        <v>624</v>
      </c>
      <c r="F7" s="120">
        <f t="shared" si="1"/>
        <v>1502</v>
      </c>
      <c r="G7" s="121">
        <f t="shared" si="1"/>
        <v>509</v>
      </c>
      <c r="H7" s="120">
        <f t="shared" si="1"/>
        <v>297</v>
      </c>
      <c r="I7" s="122">
        <f t="shared" si="1"/>
        <v>212</v>
      </c>
      <c r="J7" s="121">
        <f t="shared" si="1"/>
        <v>8</v>
      </c>
      <c r="K7" s="120">
        <f t="shared" si="1"/>
        <v>5</v>
      </c>
      <c r="L7" s="122">
        <f t="shared" si="1"/>
        <v>3</v>
      </c>
      <c r="M7" s="121">
        <f t="shared" si="1"/>
        <v>0</v>
      </c>
      <c r="N7" s="120">
        <f t="shared" si="1"/>
        <v>0</v>
      </c>
      <c r="O7" s="120">
        <f t="shared" si="1"/>
        <v>0</v>
      </c>
      <c r="P7" s="55"/>
    </row>
    <row r="8" spans="1:16" ht="21" customHeight="1">
      <c r="A8" s="829"/>
      <c r="B8" s="264" t="s">
        <v>41</v>
      </c>
      <c r="C8" s="68">
        <f t="shared" si="0"/>
        <v>953</v>
      </c>
      <c r="D8" s="495">
        <v>742</v>
      </c>
      <c r="E8" s="480">
        <v>194</v>
      </c>
      <c r="F8" s="480">
        <v>548</v>
      </c>
      <c r="G8" s="495">
        <v>203</v>
      </c>
      <c r="H8" s="480">
        <v>74</v>
      </c>
      <c r="I8" s="477">
        <v>129</v>
      </c>
      <c r="J8" s="71">
        <f aca="true" t="shared" si="2" ref="J8:J13">SUM(K8:L8)</f>
        <v>8</v>
      </c>
      <c r="K8" s="480">
        <v>5</v>
      </c>
      <c r="L8" s="477">
        <v>3</v>
      </c>
      <c r="M8" s="71">
        <f aca="true" t="shared" si="3" ref="M8:M13">SUM(N8:O8)</f>
        <v>0</v>
      </c>
      <c r="N8" s="115">
        <v>0</v>
      </c>
      <c r="O8" s="115">
        <v>0</v>
      </c>
      <c r="P8" s="55"/>
    </row>
    <row r="9" spans="1:16" ht="21" customHeight="1">
      <c r="A9" s="829"/>
      <c r="B9" s="264" t="s">
        <v>42</v>
      </c>
      <c r="C9" s="68">
        <f t="shared" si="0"/>
        <v>1146</v>
      </c>
      <c r="D9" s="495">
        <v>840</v>
      </c>
      <c r="E9" s="480">
        <v>324</v>
      </c>
      <c r="F9" s="480">
        <v>516</v>
      </c>
      <c r="G9" s="495">
        <v>306</v>
      </c>
      <c r="H9" s="480">
        <v>223</v>
      </c>
      <c r="I9" s="477">
        <v>83</v>
      </c>
      <c r="J9" s="71">
        <f t="shared" si="2"/>
        <v>0</v>
      </c>
      <c r="K9" s="115">
        <v>0</v>
      </c>
      <c r="L9" s="128">
        <v>0</v>
      </c>
      <c r="M9" s="71">
        <f t="shared" si="3"/>
        <v>0</v>
      </c>
      <c r="N9" s="115">
        <v>0</v>
      </c>
      <c r="O9" s="115">
        <v>0</v>
      </c>
      <c r="P9" s="55"/>
    </row>
    <row r="10" spans="1:16" ht="21" customHeight="1">
      <c r="A10" s="829"/>
      <c r="B10" s="264" t="s">
        <v>44</v>
      </c>
      <c r="C10" s="68">
        <f t="shared" si="0"/>
        <v>217</v>
      </c>
      <c r="D10" s="495">
        <v>217</v>
      </c>
      <c r="E10" s="480">
        <v>90</v>
      </c>
      <c r="F10" s="480">
        <v>127</v>
      </c>
      <c r="G10" s="71">
        <f>SUM(H10:I10)</f>
        <v>0</v>
      </c>
      <c r="H10" s="115">
        <v>0</v>
      </c>
      <c r="I10" s="128">
        <v>0</v>
      </c>
      <c r="J10" s="71">
        <f t="shared" si="2"/>
        <v>0</v>
      </c>
      <c r="K10" s="115">
        <v>0</v>
      </c>
      <c r="L10" s="128">
        <v>0</v>
      </c>
      <c r="M10" s="71">
        <f t="shared" si="3"/>
        <v>0</v>
      </c>
      <c r="N10" s="115">
        <v>0</v>
      </c>
      <c r="O10" s="115">
        <v>0</v>
      </c>
      <c r="P10" s="55"/>
    </row>
    <row r="11" spans="1:16" ht="21" customHeight="1">
      <c r="A11" s="829"/>
      <c r="B11" s="264" t="s">
        <v>46</v>
      </c>
      <c r="C11" s="68">
        <f t="shared" si="0"/>
        <v>107</v>
      </c>
      <c r="D11" s="495">
        <v>107</v>
      </c>
      <c r="E11" s="480">
        <v>9</v>
      </c>
      <c r="F11" s="480">
        <v>98</v>
      </c>
      <c r="G11" s="71">
        <f>SUM(H11:I11)</f>
        <v>0</v>
      </c>
      <c r="H11" s="115">
        <v>0</v>
      </c>
      <c r="I11" s="128">
        <v>0</v>
      </c>
      <c r="J11" s="71">
        <f t="shared" si="2"/>
        <v>0</v>
      </c>
      <c r="K11" s="115">
        <v>0</v>
      </c>
      <c r="L11" s="128">
        <v>0</v>
      </c>
      <c r="M11" s="71">
        <f t="shared" si="3"/>
        <v>0</v>
      </c>
      <c r="N11" s="115">
        <v>0</v>
      </c>
      <c r="O11" s="115">
        <v>0</v>
      </c>
      <c r="P11" s="55"/>
    </row>
    <row r="12" spans="1:16" ht="21" customHeight="1">
      <c r="A12" s="829"/>
      <c r="B12" s="264" t="s">
        <v>48</v>
      </c>
      <c r="C12" s="68">
        <f t="shared" si="0"/>
        <v>220</v>
      </c>
      <c r="D12" s="495">
        <v>220</v>
      </c>
      <c r="E12" s="480">
        <v>7</v>
      </c>
      <c r="F12" s="480">
        <v>213</v>
      </c>
      <c r="G12" s="71">
        <f>SUM(H12:I12)</f>
        <v>0</v>
      </c>
      <c r="H12" s="115">
        <v>0</v>
      </c>
      <c r="I12" s="128">
        <v>0</v>
      </c>
      <c r="J12" s="71">
        <f t="shared" si="2"/>
        <v>0</v>
      </c>
      <c r="K12" s="115">
        <v>0</v>
      </c>
      <c r="L12" s="128">
        <v>0</v>
      </c>
      <c r="M12" s="71">
        <f t="shared" si="3"/>
        <v>0</v>
      </c>
      <c r="N12" s="115">
        <v>0</v>
      </c>
      <c r="O12" s="115">
        <v>0</v>
      </c>
      <c r="P12" s="55"/>
    </row>
    <row r="13" spans="1:16" ht="21" customHeight="1">
      <c r="A13" s="842"/>
      <c r="B13" s="265" t="s">
        <v>73</v>
      </c>
      <c r="C13" s="256">
        <f t="shared" si="0"/>
        <v>0</v>
      </c>
      <c r="D13" s="136">
        <f>SUM(E13:F13)</f>
        <v>0</v>
      </c>
      <c r="E13" s="135">
        <v>0</v>
      </c>
      <c r="F13" s="137">
        <v>0</v>
      </c>
      <c r="G13" s="136">
        <f>SUM(H13:I13)</f>
        <v>0</v>
      </c>
      <c r="H13" s="135">
        <v>0</v>
      </c>
      <c r="I13" s="137">
        <v>0</v>
      </c>
      <c r="J13" s="136">
        <f t="shared" si="2"/>
        <v>0</v>
      </c>
      <c r="K13" s="135">
        <v>0</v>
      </c>
      <c r="L13" s="137">
        <v>0</v>
      </c>
      <c r="M13" s="136">
        <f t="shared" si="3"/>
        <v>0</v>
      </c>
      <c r="N13" s="135">
        <v>0</v>
      </c>
      <c r="O13" s="135">
        <v>0</v>
      </c>
      <c r="P13" s="254"/>
    </row>
    <row r="14" spans="1:16" ht="21" customHeight="1">
      <c r="A14" s="792" t="s">
        <v>51</v>
      </c>
      <c r="B14" s="257" t="s">
        <v>410</v>
      </c>
      <c r="C14" s="249">
        <f t="shared" si="0"/>
        <v>205</v>
      </c>
      <c r="D14" s="132">
        <f aca="true" t="shared" si="4" ref="D14:O14">SUM(D15:D20)</f>
        <v>205</v>
      </c>
      <c r="E14" s="131">
        <f t="shared" si="4"/>
        <v>120</v>
      </c>
      <c r="F14" s="131">
        <f t="shared" si="4"/>
        <v>85</v>
      </c>
      <c r="G14" s="132">
        <f t="shared" si="4"/>
        <v>0</v>
      </c>
      <c r="H14" s="131">
        <f t="shared" si="4"/>
        <v>0</v>
      </c>
      <c r="I14" s="250">
        <f t="shared" si="4"/>
        <v>0</v>
      </c>
      <c r="J14" s="132">
        <f t="shared" si="4"/>
        <v>0</v>
      </c>
      <c r="K14" s="131">
        <f t="shared" si="4"/>
        <v>0</v>
      </c>
      <c r="L14" s="250">
        <f t="shared" si="4"/>
        <v>0</v>
      </c>
      <c r="M14" s="132">
        <f t="shared" si="4"/>
        <v>0</v>
      </c>
      <c r="N14" s="131">
        <f t="shared" si="4"/>
        <v>0</v>
      </c>
      <c r="O14" s="131">
        <f t="shared" si="4"/>
        <v>0</v>
      </c>
      <c r="P14" s="55"/>
    </row>
    <row r="15" spans="1:16" ht="21" customHeight="1">
      <c r="A15" s="829"/>
      <c r="B15" s="264" t="s">
        <v>53</v>
      </c>
      <c r="C15" s="68">
        <f t="shared" si="0"/>
        <v>0</v>
      </c>
      <c r="D15" s="71">
        <f>SUM(E15:F15)</f>
        <v>0</v>
      </c>
      <c r="E15" s="115">
        <v>0</v>
      </c>
      <c r="F15" s="128">
        <v>0</v>
      </c>
      <c r="G15" s="71">
        <f aca="true" t="shared" si="5" ref="G15:G20">SUM(H15:I15)</f>
        <v>0</v>
      </c>
      <c r="H15" s="115">
        <v>0</v>
      </c>
      <c r="I15" s="128">
        <v>0</v>
      </c>
      <c r="J15" s="71">
        <f aca="true" t="shared" si="6" ref="J15:J20">SUM(K15:L15)</f>
        <v>0</v>
      </c>
      <c r="K15" s="115">
        <v>0</v>
      </c>
      <c r="L15" s="128">
        <v>0</v>
      </c>
      <c r="M15" s="71">
        <f aca="true" t="shared" si="7" ref="M15:M20">SUM(N15:O15)</f>
        <v>0</v>
      </c>
      <c r="N15" s="115" t="s">
        <v>411</v>
      </c>
      <c r="O15" s="115" t="s">
        <v>411</v>
      </c>
      <c r="P15" s="55"/>
    </row>
    <row r="16" spans="1:16" ht="21" customHeight="1">
      <c r="A16" s="829"/>
      <c r="B16" s="264" t="s">
        <v>55</v>
      </c>
      <c r="C16" s="68">
        <f t="shared" si="0"/>
        <v>77</v>
      </c>
      <c r="D16" s="495">
        <v>77</v>
      </c>
      <c r="E16" s="480">
        <v>74</v>
      </c>
      <c r="F16" s="480">
        <v>3</v>
      </c>
      <c r="G16" s="71">
        <f t="shared" si="5"/>
        <v>0</v>
      </c>
      <c r="H16" s="115">
        <v>0</v>
      </c>
      <c r="I16" s="128">
        <v>0</v>
      </c>
      <c r="J16" s="71">
        <f t="shared" si="6"/>
        <v>0</v>
      </c>
      <c r="K16" s="115">
        <v>0</v>
      </c>
      <c r="L16" s="128">
        <v>0</v>
      </c>
      <c r="M16" s="71">
        <f t="shared" si="7"/>
        <v>0</v>
      </c>
      <c r="N16" s="115" t="s">
        <v>411</v>
      </c>
      <c r="O16" s="115" t="s">
        <v>411</v>
      </c>
      <c r="P16" s="55"/>
    </row>
    <row r="17" spans="1:16" ht="21" customHeight="1">
      <c r="A17" s="829"/>
      <c r="B17" s="264" t="s">
        <v>57</v>
      </c>
      <c r="C17" s="68">
        <f t="shared" si="0"/>
        <v>68</v>
      </c>
      <c r="D17" s="495">
        <v>68</v>
      </c>
      <c r="E17" s="480">
        <v>15</v>
      </c>
      <c r="F17" s="480">
        <v>53</v>
      </c>
      <c r="G17" s="71">
        <f t="shared" si="5"/>
        <v>0</v>
      </c>
      <c r="H17" s="115">
        <v>0</v>
      </c>
      <c r="I17" s="128">
        <v>0</v>
      </c>
      <c r="J17" s="71">
        <f t="shared" si="6"/>
        <v>0</v>
      </c>
      <c r="K17" s="115">
        <v>0</v>
      </c>
      <c r="L17" s="128">
        <v>0</v>
      </c>
      <c r="M17" s="71">
        <f t="shared" si="7"/>
        <v>0</v>
      </c>
      <c r="N17" s="115" t="s">
        <v>411</v>
      </c>
      <c r="O17" s="115" t="s">
        <v>411</v>
      </c>
      <c r="P17" s="55"/>
    </row>
    <row r="18" spans="1:16" ht="21" customHeight="1">
      <c r="A18" s="829"/>
      <c r="B18" s="264" t="s">
        <v>59</v>
      </c>
      <c r="C18" s="68">
        <f t="shared" si="0"/>
        <v>0</v>
      </c>
      <c r="D18" s="71">
        <f>SUM(E18:F18)</f>
        <v>0</v>
      </c>
      <c r="E18" s="115">
        <v>0</v>
      </c>
      <c r="F18" s="128">
        <v>0</v>
      </c>
      <c r="G18" s="71">
        <f t="shared" si="5"/>
        <v>0</v>
      </c>
      <c r="H18" s="115">
        <v>0</v>
      </c>
      <c r="I18" s="128">
        <v>0</v>
      </c>
      <c r="J18" s="71">
        <f t="shared" si="6"/>
        <v>0</v>
      </c>
      <c r="K18" s="115">
        <v>0</v>
      </c>
      <c r="L18" s="128">
        <v>0</v>
      </c>
      <c r="M18" s="71">
        <f t="shared" si="7"/>
        <v>0</v>
      </c>
      <c r="N18" s="115" t="s">
        <v>411</v>
      </c>
      <c r="O18" s="115" t="s">
        <v>411</v>
      </c>
      <c r="P18" s="55"/>
    </row>
    <row r="19" spans="1:16" ht="21" customHeight="1">
      <c r="A19" s="829"/>
      <c r="B19" s="264" t="s">
        <v>61</v>
      </c>
      <c r="C19" s="68">
        <f t="shared" si="0"/>
        <v>0</v>
      </c>
      <c r="D19" s="71">
        <f>SUM(E19:F19)</f>
        <v>0</v>
      </c>
      <c r="E19" s="115">
        <v>0</v>
      </c>
      <c r="F19" s="128">
        <v>0</v>
      </c>
      <c r="G19" s="71">
        <f t="shared" si="5"/>
        <v>0</v>
      </c>
      <c r="H19" s="115">
        <v>0</v>
      </c>
      <c r="I19" s="128">
        <v>0</v>
      </c>
      <c r="J19" s="71">
        <f t="shared" si="6"/>
        <v>0</v>
      </c>
      <c r="K19" s="115">
        <v>0</v>
      </c>
      <c r="L19" s="128">
        <v>0</v>
      </c>
      <c r="M19" s="71">
        <f t="shared" si="7"/>
        <v>0</v>
      </c>
      <c r="N19" s="115" t="s">
        <v>411</v>
      </c>
      <c r="O19" s="115" t="s">
        <v>411</v>
      </c>
      <c r="P19" s="55"/>
    </row>
    <row r="20" spans="1:16" ht="21" customHeight="1">
      <c r="A20" s="829"/>
      <c r="B20" s="264" t="s">
        <v>412</v>
      </c>
      <c r="C20" s="256">
        <f t="shared" si="0"/>
        <v>60</v>
      </c>
      <c r="D20" s="499">
        <v>60</v>
      </c>
      <c r="E20" s="497">
        <v>31</v>
      </c>
      <c r="F20" s="497">
        <v>29</v>
      </c>
      <c r="G20" s="136">
        <f t="shared" si="5"/>
        <v>0</v>
      </c>
      <c r="H20" s="135">
        <v>0</v>
      </c>
      <c r="I20" s="137">
        <v>0</v>
      </c>
      <c r="J20" s="136">
        <f t="shared" si="6"/>
        <v>0</v>
      </c>
      <c r="K20" s="135">
        <v>0</v>
      </c>
      <c r="L20" s="137">
        <v>0</v>
      </c>
      <c r="M20" s="136">
        <f t="shared" si="7"/>
        <v>0</v>
      </c>
      <c r="N20" s="135" t="s">
        <v>411</v>
      </c>
      <c r="O20" s="135" t="s">
        <v>411</v>
      </c>
      <c r="P20" s="55"/>
    </row>
    <row r="21" spans="1:16" ht="21" customHeight="1">
      <c r="A21" s="791" t="s">
        <v>63</v>
      </c>
      <c r="B21" s="266" t="s">
        <v>410</v>
      </c>
      <c r="C21" s="267">
        <f t="shared" si="0"/>
        <v>727</v>
      </c>
      <c r="D21" s="141">
        <f aca="true" t="shared" si="8" ref="D21:O21">SUM(D22:D26)</f>
        <v>372</v>
      </c>
      <c r="E21" s="140">
        <f t="shared" si="8"/>
        <v>42</v>
      </c>
      <c r="F21" s="140">
        <f t="shared" si="8"/>
        <v>330</v>
      </c>
      <c r="G21" s="141">
        <f t="shared" si="8"/>
        <v>355</v>
      </c>
      <c r="H21" s="140">
        <f t="shared" si="8"/>
        <v>32</v>
      </c>
      <c r="I21" s="142">
        <f t="shared" si="8"/>
        <v>323</v>
      </c>
      <c r="J21" s="141">
        <f t="shared" si="8"/>
        <v>0</v>
      </c>
      <c r="K21" s="140">
        <f t="shared" si="8"/>
        <v>0</v>
      </c>
      <c r="L21" s="142">
        <f t="shared" si="8"/>
        <v>0</v>
      </c>
      <c r="M21" s="141">
        <f t="shared" si="8"/>
        <v>0</v>
      </c>
      <c r="N21" s="140">
        <f t="shared" si="8"/>
        <v>0</v>
      </c>
      <c r="O21" s="140">
        <f t="shared" si="8"/>
        <v>0</v>
      </c>
      <c r="P21" s="55"/>
    </row>
    <row r="22" spans="1:16" ht="21" customHeight="1">
      <c r="A22" s="829"/>
      <c r="B22" s="264" t="s">
        <v>65</v>
      </c>
      <c r="C22" s="68">
        <f t="shared" si="0"/>
        <v>412</v>
      </c>
      <c r="D22" s="495">
        <v>155</v>
      </c>
      <c r="E22" s="480">
        <v>5</v>
      </c>
      <c r="F22" s="480">
        <v>150</v>
      </c>
      <c r="G22" s="495">
        <v>257</v>
      </c>
      <c r="H22" s="115">
        <v>0</v>
      </c>
      <c r="I22" s="477">
        <v>257</v>
      </c>
      <c r="J22" s="71">
        <f>SUM(K22:L22)</f>
        <v>0</v>
      </c>
      <c r="K22" s="115">
        <v>0</v>
      </c>
      <c r="L22" s="128">
        <v>0</v>
      </c>
      <c r="M22" s="71">
        <f>SUM(N22:O22)</f>
        <v>0</v>
      </c>
      <c r="N22" s="115">
        <v>0</v>
      </c>
      <c r="O22" s="253">
        <v>0</v>
      </c>
      <c r="P22" s="55"/>
    </row>
    <row r="23" spans="1:16" ht="21" customHeight="1">
      <c r="A23" s="829"/>
      <c r="B23" s="264" t="s">
        <v>67</v>
      </c>
      <c r="C23" s="68">
        <f t="shared" si="0"/>
        <v>0</v>
      </c>
      <c r="D23" s="71">
        <f>SUM(E23:F23)</f>
        <v>0</v>
      </c>
      <c r="E23" s="115">
        <v>0</v>
      </c>
      <c r="F23" s="128">
        <v>0</v>
      </c>
      <c r="G23" s="71">
        <f>SUM(H23:I23)</f>
        <v>0</v>
      </c>
      <c r="H23" s="115">
        <v>0</v>
      </c>
      <c r="I23" s="128">
        <v>0</v>
      </c>
      <c r="J23" s="71">
        <f>SUM(K23:L23)</f>
        <v>0</v>
      </c>
      <c r="K23" s="115">
        <v>0</v>
      </c>
      <c r="L23" s="128">
        <v>0</v>
      </c>
      <c r="M23" s="71">
        <f>SUM(N23:O23)</f>
        <v>0</v>
      </c>
      <c r="N23" s="115">
        <v>0</v>
      </c>
      <c r="O23" s="115">
        <v>0</v>
      </c>
      <c r="P23" s="55"/>
    </row>
    <row r="24" spans="1:16" ht="21" customHeight="1">
      <c r="A24" s="829"/>
      <c r="B24" s="264" t="s">
        <v>69</v>
      </c>
      <c r="C24" s="68">
        <f t="shared" si="0"/>
        <v>192</v>
      </c>
      <c r="D24" s="495">
        <v>94</v>
      </c>
      <c r="E24" s="480">
        <v>35</v>
      </c>
      <c r="F24" s="480">
        <v>59</v>
      </c>
      <c r="G24" s="495">
        <v>98</v>
      </c>
      <c r="H24" s="480">
        <v>32</v>
      </c>
      <c r="I24" s="477">
        <v>66</v>
      </c>
      <c r="J24" s="71">
        <f>SUM(K24:L24)</f>
        <v>0</v>
      </c>
      <c r="K24" s="115">
        <v>0</v>
      </c>
      <c r="L24" s="128">
        <v>0</v>
      </c>
      <c r="M24" s="71">
        <f>SUM(N24:O24)</f>
        <v>0</v>
      </c>
      <c r="N24" s="115">
        <v>0</v>
      </c>
      <c r="O24" s="115">
        <v>0</v>
      </c>
      <c r="P24" s="55"/>
    </row>
    <row r="25" spans="1:16" ht="21" customHeight="1">
      <c r="A25" s="829"/>
      <c r="B25" s="264" t="s">
        <v>71</v>
      </c>
      <c r="C25" s="68">
        <f t="shared" si="0"/>
        <v>0</v>
      </c>
      <c r="D25" s="71">
        <f>SUM(E25:F25)</f>
        <v>0</v>
      </c>
      <c r="E25" s="115">
        <v>0</v>
      </c>
      <c r="F25" s="128">
        <v>0</v>
      </c>
      <c r="G25" s="71">
        <f>SUM(H25:I25)</f>
        <v>0</v>
      </c>
      <c r="H25" s="115">
        <v>0</v>
      </c>
      <c r="I25" s="128">
        <v>0</v>
      </c>
      <c r="J25" s="71">
        <f>SUM(K25:L25)</f>
        <v>0</v>
      </c>
      <c r="K25" s="115">
        <v>0</v>
      </c>
      <c r="L25" s="128">
        <v>0</v>
      </c>
      <c r="M25" s="71">
        <f>SUM(N25:O25)</f>
        <v>0</v>
      </c>
      <c r="N25" s="115">
        <v>0</v>
      </c>
      <c r="O25" s="115">
        <v>0</v>
      </c>
      <c r="P25" s="55"/>
    </row>
    <row r="26" spans="1:16" ht="21" customHeight="1">
      <c r="A26" s="842"/>
      <c r="B26" s="265" t="s">
        <v>73</v>
      </c>
      <c r="C26" s="256">
        <f t="shared" si="0"/>
        <v>123</v>
      </c>
      <c r="D26" s="499">
        <v>123</v>
      </c>
      <c r="E26" s="497">
        <v>2</v>
      </c>
      <c r="F26" s="497">
        <v>121</v>
      </c>
      <c r="G26" s="136">
        <f>SUM(H26:I26)</f>
        <v>0</v>
      </c>
      <c r="H26" s="135">
        <v>0</v>
      </c>
      <c r="I26" s="137">
        <v>0</v>
      </c>
      <c r="J26" s="136">
        <f>SUM(K26:L26)</f>
        <v>0</v>
      </c>
      <c r="K26" s="135">
        <v>0</v>
      </c>
      <c r="L26" s="137">
        <v>0</v>
      </c>
      <c r="M26" s="136">
        <f>SUM(N26:O26)</f>
        <v>0</v>
      </c>
      <c r="N26" s="135">
        <v>0</v>
      </c>
      <c r="O26" s="135">
        <v>0</v>
      </c>
      <c r="P26" s="55"/>
    </row>
    <row r="27" spans="1:16" ht="21" customHeight="1">
      <c r="A27" s="840" t="s">
        <v>413</v>
      </c>
      <c r="B27" s="841"/>
      <c r="C27" s="256">
        <f t="shared" si="0"/>
        <v>128</v>
      </c>
      <c r="D27" s="136">
        <f>E27+F27</f>
        <v>0</v>
      </c>
      <c r="E27" s="135">
        <v>0</v>
      </c>
      <c r="F27" s="135">
        <v>0</v>
      </c>
      <c r="G27" s="136">
        <f>H27+I27</f>
        <v>128</v>
      </c>
      <c r="H27" s="497">
        <v>12</v>
      </c>
      <c r="I27" s="497">
        <v>116</v>
      </c>
      <c r="J27" s="136">
        <f>K27+L27</f>
        <v>0</v>
      </c>
      <c r="K27" s="135">
        <v>0</v>
      </c>
      <c r="L27" s="135">
        <v>0</v>
      </c>
      <c r="M27" s="136">
        <f>N27+O27</f>
        <v>0</v>
      </c>
      <c r="N27" s="135">
        <v>0</v>
      </c>
      <c r="O27" s="135">
        <v>0</v>
      </c>
      <c r="P27" s="55"/>
    </row>
    <row r="28" spans="1:16" ht="21" customHeight="1">
      <c r="A28" s="840" t="s">
        <v>76</v>
      </c>
      <c r="B28" s="841"/>
      <c r="C28" s="256">
        <f t="shared" si="0"/>
        <v>0</v>
      </c>
      <c r="D28" s="136">
        <f>E28+F28</f>
        <v>0</v>
      </c>
      <c r="E28" s="135">
        <v>0</v>
      </c>
      <c r="F28" s="135">
        <v>0</v>
      </c>
      <c r="G28" s="136">
        <f>H28+I28</f>
        <v>0</v>
      </c>
      <c r="H28" s="135">
        <v>0</v>
      </c>
      <c r="I28" s="135">
        <v>0</v>
      </c>
      <c r="J28" s="136">
        <f>K28+L28</f>
        <v>0</v>
      </c>
      <c r="K28" s="135">
        <v>0</v>
      </c>
      <c r="L28" s="135">
        <v>0</v>
      </c>
      <c r="M28" s="136">
        <f>N28+O28</f>
        <v>0</v>
      </c>
      <c r="N28" s="135">
        <v>0</v>
      </c>
      <c r="O28" s="135">
        <v>0</v>
      </c>
      <c r="P28" s="55"/>
    </row>
    <row r="29" spans="1:16" ht="21" customHeight="1">
      <c r="A29" s="840" t="s">
        <v>78</v>
      </c>
      <c r="B29" s="841"/>
      <c r="C29" s="256">
        <f t="shared" si="0"/>
        <v>46</v>
      </c>
      <c r="D29" s="499">
        <v>31</v>
      </c>
      <c r="E29" s="497">
        <v>2</v>
      </c>
      <c r="F29" s="497">
        <v>29</v>
      </c>
      <c r="G29" s="136">
        <f>H29+I29</f>
        <v>15</v>
      </c>
      <c r="H29" s="497">
        <v>3</v>
      </c>
      <c r="I29" s="497">
        <v>12</v>
      </c>
      <c r="J29" s="136">
        <f>K29+L29</f>
        <v>0</v>
      </c>
      <c r="K29" s="135">
        <v>0</v>
      </c>
      <c r="L29" s="135">
        <v>0</v>
      </c>
      <c r="M29" s="136">
        <f>N29+O29</f>
        <v>0</v>
      </c>
      <c r="N29" s="135">
        <v>0</v>
      </c>
      <c r="O29" s="135">
        <v>0</v>
      </c>
      <c r="P29" s="55"/>
    </row>
    <row r="30" spans="1:16" ht="21" customHeight="1">
      <c r="A30" s="791" t="s">
        <v>80</v>
      </c>
      <c r="B30" s="266" t="s">
        <v>410</v>
      </c>
      <c r="C30" s="249">
        <f t="shared" si="0"/>
        <v>1540</v>
      </c>
      <c r="D30" s="132">
        <f aca="true" t="shared" si="9" ref="D30:O30">SUM(D31:D36)</f>
        <v>738</v>
      </c>
      <c r="E30" s="131">
        <f t="shared" si="9"/>
        <v>305</v>
      </c>
      <c r="F30" s="131">
        <f t="shared" si="9"/>
        <v>433</v>
      </c>
      <c r="G30" s="132">
        <f t="shared" si="9"/>
        <v>802</v>
      </c>
      <c r="H30" s="131">
        <f t="shared" si="9"/>
        <v>534</v>
      </c>
      <c r="I30" s="250">
        <f t="shared" si="9"/>
        <v>268</v>
      </c>
      <c r="J30" s="132">
        <f t="shared" si="9"/>
        <v>0</v>
      </c>
      <c r="K30" s="131">
        <f t="shared" si="9"/>
        <v>0</v>
      </c>
      <c r="L30" s="250">
        <f t="shared" si="9"/>
        <v>0</v>
      </c>
      <c r="M30" s="132">
        <f t="shared" si="9"/>
        <v>0</v>
      </c>
      <c r="N30" s="131">
        <f t="shared" si="9"/>
        <v>0</v>
      </c>
      <c r="O30" s="131">
        <f t="shared" si="9"/>
        <v>0</v>
      </c>
      <c r="P30" s="55"/>
    </row>
    <row r="31" spans="1:16" ht="21" customHeight="1">
      <c r="A31" s="829"/>
      <c r="B31" s="264" t="s">
        <v>82</v>
      </c>
      <c r="C31" s="68">
        <f t="shared" si="0"/>
        <v>340</v>
      </c>
      <c r="D31" s="495">
        <v>340</v>
      </c>
      <c r="E31" s="480">
        <v>215</v>
      </c>
      <c r="F31" s="480">
        <v>125</v>
      </c>
      <c r="G31" s="71">
        <f aca="true" t="shared" si="10" ref="G31:G36">SUM(H31:I31)</f>
        <v>0</v>
      </c>
      <c r="H31" s="115">
        <v>0</v>
      </c>
      <c r="I31" s="128">
        <v>0</v>
      </c>
      <c r="J31" s="71">
        <f aca="true" t="shared" si="11" ref="J31:J36">SUM(K31:L31)</f>
        <v>0</v>
      </c>
      <c r="K31" s="115">
        <v>0</v>
      </c>
      <c r="L31" s="128">
        <v>0</v>
      </c>
      <c r="M31" s="71">
        <f aca="true" t="shared" si="12" ref="M31:M36">SUM(N31:O31)</f>
        <v>0</v>
      </c>
      <c r="N31" s="115">
        <v>0</v>
      </c>
      <c r="O31" s="115">
        <v>0</v>
      </c>
      <c r="P31" s="55"/>
    </row>
    <row r="32" spans="1:16" ht="21" customHeight="1">
      <c r="A32" s="829"/>
      <c r="B32" s="264" t="s">
        <v>84</v>
      </c>
      <c r="C32" s="68">
        <f t="shared" si="0"/>
        <v>0</v>
      </c>
      <c r="D32" s="71">
        <f>SUM(E32:F32)</f>
        <v>0</v>
      </c>
      <c r="E32" s="115">
        <v>0</v>
      </c>
      <c r="F32" s="128">
        <v>0</v>
      </c>
      <c r="G32" s="71">
        <f t="shared" si="10"/>
        <v>0</v>
      </c>
      <c r="H32" s="115">
        <v>0</v>
      </c>
      <c r="I32" s="128">
        <v>0</v>
      </c>
      <c r="J32" s="71">
        <f t="shared" si="11"/>
        <v>0</v>
      </c>
      <c r="K32" s="115">
        <v>0</v>
      </c>
      <c r="L32" s="128">
        <v>0</v>
      </c>
      <c r="M32" s="71">
        <f t="shared" si="12"/>
        <v>0</v>
      </c>
      <c r="N32" s="115">
        <v>0</v>
      </c>
      <c r="O32" s="115">
        <v>0</v>
      </c>
      <c r="P32" s="55"/>
    </row>
    <row r="33" spans="1:16" ht="21" customHeight="1">
      <c r="A33" s="829"/>
      <c r="B33" s="264" t="s">
        <v>86</v>
      </c>
      <c r="C33" s="68">
        <f t="shared" si="0"/>
        <v>52</v>
      </c>
      <c r="D33" s="71">
        <f>SUM(E33:F33)</f>
        <v>0</v>
      </c>
      <c r="E33" s="115">
        <v>0</v>
      </c>
      <c r="F33" s="128">
        <v>0</v>
      </c>
      <c r="G33" s="71">
        <f t="shared" si="10"/>
        <v>52</v>
      </c>
      <c r="H33" s="115">
        <v>0</v>
      </c>
      <c r="I33" s="128">
        <v>52</v>
      </c>
      <c r="J33" s="71">
        <f t="shared" si="11"/>
        <v>0</v>
      </c>
      <c r="K33" s="115">
        <v>0</v>
      </c>
      <c r="L33" s="128">
        <v>0</v>
      </c>
      <c r="M33" s="71">
        <f t="shared" si="12"/>
        <v>0</v>
      </c>
      <c r="N33" s="115">
        <v>0</v>
      </c>
      <c r="O33" s="115">
        <v>0</v>
      </c>
      <c r="P33" s="55"/>
    </row>
    <row r="34" spans="1:16" ht="21" customHeight="1">
      <c r="A34" s="829"/>
      <c r="B34" s="264" t="s">
        <v>88</v>
      </c>
      <c r="C34" s="68">
        <f t="shared" si="0"/>
        <v>0</v>
      </c>
      <c r="D34" s="71">
        <f>SUM(E34:F34)</f>
        <v>0</v>
      </c>
      <c r="E34" s="115">
        <v>0</v>
      </c>
      <c r="F34" s="128">
        <v>0</v>
      </c>
      <c r="G34" s="71">
        <f t="shared" si="10"/>
        <v>0</v>
      </c>
      <c r="H34" s="115">
        <v>0</v>
      </c>
      <c r="I34" s="128">
        <v>0</v>
      </c>
      <c r="J34" s="71">
        <f t="shared" si="11"/>
        <v>0</v>
      </c>
      <c r="K34" s="115">
        <v>0</v>
      </c>
      <c r="L34" s="128">
        <v>0</v>
      </c>
      <c r="M34" s="71">
        <f t="shared" si="12"/>
        <v>0</v>
      </c>
      <c r="N34" s="115">
        <v>0</v>
      </c>
      <c r="O34" s="115">
        <v>0</v>
      </c>
      <c r="P34" s="55"/>
    </row>
    <row r="35" spans="1:16" ht="21" customHeight="1">
      <c r="A35" s="829"/>
      <c r="B35" s="264" t="s">
        <v>90</v>
      </c>
      <c r="C35" s="68">
        <f t="shared" si="0"/>
        <v>0</v>
      </c>
      <c r="D35" s="71">
        <f>SUM(E35:F35)</f>
        <v>0</v>
      </c>
      <c r="E35" s="115">
        <v>0</v>
      </c>
      <c r="F35" s="128">
        <v>0</v>
      </c>
      <c r="G35" s="71">
        <f t="shared" si="10"/>
        <v>0</v>
      </c>
      <c r="H35" s="115">
        <v>0</v>
      </c>
      <c r="I35" s="128">
        <v>0</v>
      </c>
      <c r="J35" s="71">
        <f t="shared" si="11"/>
        <v>0</v>
      </c>
      <c r="K35" s="115">
        <v>0</v>
      </c>
      <c r="L35" s="128">
        <v>0</v>
      </c>
      <c r="M35" s="71">
        <f t="shared" si="12"/>
        <v>0</v>
      </c>
      <c r="N35" s="115">
        <v>0</v>
      </c>
      <c r="O35" s="115">
        <v>0</v>
      </c>
      <c r="P35" s="55"/>
    </row>
    <row r="36" spans="1:16" ht="21" customHeight="1">
      <c r="A36" s="842"/>
      <c r="B36" s="265" t="s">
        <v>73</v>
      </c>
      <c r="C36" s="256">
        <f t="shared" si="0"/>
        <v>1148</v>
      </c>
      <c r="D36" s="499">
        <v>398</v>
      </c>
      <c r="E36" s="497">
        <v>90</v>
      </c>
      <c r="F36" s="497">
        <v>308</v>
      </c>
      <c r="G36" s="136">
        <f t="shared" si="10"/>
        <v>750</v>
      </c>
      <c r="H36" s="497">
        <v>534</v>
      </c>
      <c r="I36" s="502">
        <v>216</v>
      </c>
      <c r="J36" s="136">
        <f t="shared" si="11"/>
        <v>0</v>
      </c>
      <c r="K36" s="135">
        <v>0</v>
      </c>
      <c r="L36" s="137">
        <v>0</v>
      </c>
      <c r="M36" s="136">
        <f t="shared" si="12"/>
        <v>0</v>
      </c>
      <c r="N36" s="135">
        <v>0</v>
      </c>
      <c r="O36" s="135">
        <v>0</v>
      </c>
      <c r="P36" s="55"/>
    </row>
    <row r="37" spans="1:16" ht="21" customHeight="1" thickBot="1">
      <c r="A37" s="843" t="s">
        <v>414</v>
      </c>
      <c r="B37" s="844"/>
      <c r="C37" s="268">
        <f t="shared" si="0"/>
        <v>804</v>
      </c>
      <c r="D37" s="500">
        <v>528</v>
      </c>
      <c r="E37" s="501">
        <v>169</v>
      </c>
      <c r="F37" s="501">
        <v>359</v>
      </c>
      <c r="G37" s="149">
        <v>0</v>
      </c>
      <c r="H37" s="150">
        <v>0</v>
      </c>
      <c r="I37" s="151">
        <v>0</v>
      </c>
      <c r="J37" s="149">
        <f>K37+L37</f>
        <v>0</v>
      </c>
      <c r="K37" s="150">
        <v>0</v>
      </c>
      <c r="L37" s="150">
        <v>0</v>
      </c>
      <c r="M37" s="149">
        <f>N37+O37</f>
        <v>276</v>
      </c>
      <c r="N37" s="501">
        <v>180</v>
      </c>
      <c r="O37" s="501">
        <v>96</v>
      </c>
      <c r="P37" s="55"/>
    </row>
  </sheetData>
  <sheetProtection/>
  <mergeCells count="15">
    <mergeCell ref="A7:A13"/>
    <mergeCell ref="A5:B5"/>
    <mergeCell ref="D4:I4"/>
    <mergeCell ref="J4:O4"/>
    <mergeCell ref="D5:F5"/>
    <mergeCell ref="G5:I5"/>
    <mergeCell ref="J5:L5"/>
    <mergeCell ref="M5:O5"/>
    <mergeCell ref="A14:A20"/>
    <mergeCell ref="A28:B28"/>
    <mergeCell ref="A21:A26"/>
    <mergeCell ref="A30:A36"/>
    <mergeCell ref="A29:B29"/>
    <mergeCell ref="A37:B37"/>
    <mergeCell ref="A27:B27"/>
  </mergeCells>
  <printOptions horizontalCentered="1"/>
  <pageMargins left="0.5905511811023623" right="0.3937007874015748" top="0.7874015748031497" bottom="0.5118110236220472" header="0.5118110236220472" footer="0.5118110236220472"/>
  <pageSetup horizontalDpi="600" verticalDpi="600" orientation="portrait" paperSize="9" scale="84" r:id="rId1"/>
  <headerFooter scaleWithDoc="0" alignWithMargins="0">
    <oddHeader>&amp;R&amp;11高等学校</oddHeader>
    <oddFooter>&amp;C&amp;"Century,標準"52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S51"/>
  <sheetViews>
    <sheetView showGridLines="0" zoomScalePageLayoutView="0" workbookViewId="0" topLeftCell="A1">
      <selection activeCell="C13" sqref="C13:C14"/>
    </sheetView>
  </sheetViews>
  <sheetFormatPr defaultColWidth="8.625" defaultRowHeight="19.5" customHeight="1"/>
  <cols>
    <col min="1" max="1" width="3.625" style="53" customWidth="1"/>
    <col min="2" max="2" width="14.125" style="53" bestFit="1" customWidth="1"/>
    <col min="3" max="6" width="6.75390625" style="53" bestFit="1" customWidth="1"/>
    <col min="7" max="8" width="5.75390625" style="53" customWidth="1"/>
    <col min="9" max="10" width="4.75390625" style="53" customWidth="1"/>
    <col min="11" max="12" width="6.75390625" style="53" bestFit="1" customWidth="1"/>
    <col min="13" max="14" width="4.75390625" style="53" bestFit="1" customWidth="1"/>
    <col min="15" max="16" width="5.75390625" style="53" customWidth="1"/>
    <col min="17" max="18" width="4.75390625" style="53" customWidth="1"/>
    <col min="19" max="19" width="1.00390625" style="53" customWidth="1"/>
    <col min="20" max="20" width="8.625" style="53" customWidth="1"/>
    <col min="21" max="21" width="7.875" style="53" customWidth="1"/>
    <col min="22" max="16384" width="8.625" style="53" customWidth="1"/>
  </cols>
  <sheetData>
    <row r="1" ht="15.75" customHeight="1"/>
    <row r="2" ht="15.75" customHeight="1"/>
    <row r="3" spans="1:18" s="56" customFormat="1" ht="19.5" customHeight="1" thickBot="1">
      <c r="A3" s="269" t="s">
        <v>276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s="56" customFormat="1" ht="19.5" customHeight="1">
      <c r="A4" s="780" t="s">
        <v>277</v>
      </c>
      <c r="B4" s="586"/>
      <c r="C4" s="807" t="s">
        <v>117</v>
      </c>
      <c r="D4" s="796"/>
      <c r="E4" s="796"/>
      <c r="F4" s="796"/>
      <c r="G4" s="796"/>
      <c r="H4" s="796"/>
      <c r="I4" s="796"/>
      <c r="J4" s="820"/>
      <c r="K4" s="796" t="s">
        <v>118</v>
      </c>
      <c r="L4" s="796"/>
      <c r="M4" s="796"/>
      <c r="N4" s="796"/>
      <c r="O4" s="796"/>
      <c r="P4" s="796"/>
      <c r="Q4" s="796"/>
      <c r="R4" s="796"/>
      <c r="S4" s="55"/>
    </row>
    <row r="5" spans="1:19" s="56" customFormat="1" ht="19.5" customHeight="1">
      <c r="A5" s="803"/>
      <c r="B5" s="805"/>
      <c r="C5" s="846" t="s">
        <v>13</v>
      </c>
      <c r="D5" s="847"/>
      <c r="E5" s="847"/>
      <c r="F5" s="847"/>
      <c r="G5" s="848" t="s">
        <v>14</v>
      </c>
      <c r="H5" s="847"/>
      <c r="I5" s="847"/>
      <c r="J5" s="849"/>
      <c r="K5" s="847" t="s">
        <v>13</v>
      </c>
      <c r="L5" s="847"/>
      <c r="M5" s="847"/>
      <c r="N5" s="849"/>
      <c r="O5" s="847" t="s">
        <v>14</v>
      </c>
      <c r="P5" s="847"/>
      <c r="Q5" s="847"/>
      <c r="R5" s="847"/>
      <c r="S5" s="55"/>
    </row>
    <row r="6" spans="1:19" s="56" customFormat="1" ht="19.5" customHeight="1">
      <c r="A6" s="803"/>
      <c r="B6" s="805"/>
      <c r="C6" s="854" t="s">
        <v>119</v>
      </c>
      <c r="D6" s="855"/>
      <c r="E6" s="856" t="s">
        <v>120</v>
      </c>
      <c r="F6" s="857"/>
      <c r="G6" s="858" t="s">
        <v>119</v>
      </c>
      <c r="H6" s="855"/>
      <c r="I6" s="856" t="s">
        <v>120</v>
      </c>
      <c r="J6" s="859"/>
      <c r="K6" s="857" t="s">
        <v>119</v>
      </c>
      <c r="L6" s="855"/>
      <c r="M6" s="856" t="s">
        <v>120</v>
      </c>
      <c r="N6" s="859"/>
      <c r="O6" s="857" t="s">
        <v>119</v>
      </c>
      <c r="P6" s="855"/>
      <c r="Q6" s="856" t="s">
        <v>120</v>
      </c>
      <c r="R6" s="857"/>
      <c r="S6" s="55"/>
    </row>
    <row r="7" spans="1:19" s="56" customFormat="1" ht="19.5" customHeight="1" thickBot="1">
      <c r="A7" s="782"/>
      <c r="B7" s="806"/>
      <c r="C7" s="270" t="s">
        <v>103</v>
      </c>
      <c r="D7" s="66" t="s">
        <v>104</v>
      </c>
      <c r="E7" s="66" t="s">
        <v>103</v>
      </c>
      <c r="F7" s="66" t="s">
        <v>104</v>
      </c>
      <c r="G7" s="271" t="s">
        <v>103</v>
      </c>
      <c r="H7" s="66" t="s">
        <v>104</v>
      </c>
      <c r="I7" s="66" t="s">
        <v>103</v>
      </c>
      <c r="J7" s="65" t="s">
        <v>104</v>
      </c>
      <c r="K7" s="272" t="s">
        <v>103</v>
      </c>
      <c r="L7" s="66" t="s">
        <v>104</v>
      </c>
      <c r="M7" s="66" t="s">
        <v>103</v>
      </c>
      <c r="N7" s="65" t="s">
        <v>104</v>
      </c>
      <c r="O7" s="272" t="s">
        <v>103</v>
      </c>
      <c r="P7" s="66" t="s">
        <v>104</v>
      </c>
      <c r="Q7" s="66" t="s">
        <v>103</v>
      </c>
      <c r="R7" s="66" t="s">
        <v>104</v>
      </c>
      <c r="S7" s="55"/>
    </row>
    <row r="8" spans="1:19" s="56" customFormat="1" ht="24" customHeight="1" thickBot="1">
      <c r="A8" s="836" t="s">
        <v>260</v>
      </c>
      <c r="B8" s="837"/>
      <c r="C8" s="273">
        <f>C9+C10+C23+'49-2'!C8+'49-2'!C15+'49-2'!C22+'49-2'!C28+'49-2'!C29+'49-2'!C30+'49-2'!C31+'49-2'!C38</f>
        <v>3225</v>
      </c>
      <c r="D8" s="274">
        <f>D9+D10+D23+'49-2'!D8+'49-2'!D15+'49-2'!D22+'49-2'!D28+'49-2'!D29+'49-2'!D30+'49-2'!D31+'49-2'!D38</f>
        <v>2857</v>
      </c>
      <c r="E8" s="274">
        <f>E9+E10+E23+'49-2'!E8+'49-2'!E15+'49-2'!E22+'49-2'!E28+'49-2'!E29+'49-2'!E30+'49-2'!E31+'49-2'!E38</f>
        <v>2971</v>
      </c>
      <c r="F8" s="275">
        <f>F9+F10+F23+'49-2'!F8+'49-2'!F15+'49-2'!F22+'49-2'!F28+'49-2'!F29+'49-2'!F30+'49-2'!F31+'49-2'!F38</f>
        <v>2660</v>
      </c>
      <c r="G8" s="276">
        <f>G9+G10+G23+'49-2'!G8+'49-2'!G15+'49-2'!G22+'49-2'!G28+'49-2'!G29+'49-2'!G30+'49-2'!G31+'49-2'!G38</f>
        <v>166</v>
      </c>
      <c r="H8" s="274">
        <f>H9+H10+H23+'49-2'!H8+'49-2'!H15+'49-2'!H22+'49-2'!H28+'49-2'!H29+'49-2'!H30+'49-2'!H31+'49-2'!H38</f>
        <v>142</v>
      </c>
      <c r="I8" s="274">
        <f>I9+I10+I23+'49-2'!I8+'49-2'!I15+'49-2'!I22+'49-2'!I28+'49-2'!I29+'49-2'!I30+'49-2'!I31+'49-2'!I38</f>
        <v>132</v>
      </c>
      <c r="J8" s="275">
        <f>J9+J10+J23+'49-2'!J8+'49-2'!J15+'49-2'!J22+'49-2'!J28+'49-2'!J29+'49-2'!J30+'49-2'!J31+'49-2'!J38</f>
        <v>122</v>
      </c>
      <c r="K8" s="276">
        <f>K9+K10+K23+'49-2'!K8+'49-2'!K15+'49-2'!K22+'49-2'!K28+'49-2'!K29+'49-2'!K30+'49-2'!K31+'49-2'!K38</f>
        <v>2368</v>
      </c>
      <c r="L8" s="274">
        <f>L9+L10+L23+'49-2'!L8+'49-2'!L15+'49-2'!L22+'49-2'!L28+'49-2'!L29+'49-2'!L30+'49-2'!L31+'49-2'!L38</f>
        <v>2314</v>
      </c>
      <c r="M8" s="274">
        <f>M9+M10+M23+'49-2'!M8+'49-2'!M15+'49-2'!M22+'49-2'!M28+'49-2'!M29+'49-2'!M30+'49-2'!M31+'49-2'!M38</f>
        <v>928</v>
      </c>
      <c r="N8" s="275">
        <f>N9+N10+N23+'49-2'!N8+'49-2'!N15+'49-2'!N22+'49-2'!N28+'49-2'!N29+'49-2'!N30+'49-2'!N31+'49-2'!N38</f>
        <v>975</v>
      </c>
      <c r="O8" s="276">
        <f>O9+O10+O23+'49-2'!O8+'49-2'!O15+'49-2'!O22+'49-2'!O28+'49-2'!O29+'49-2'!O30+'49-2'!O31+'49-2'!O38</f>
        <v>75</v>
      </c>
      <c r="P8" s="274">
        <f>P9+P10+P23+'49-2'!P8+'49-2'!P15+'49-2'!P22+'49-2'!P28+'49-2'!P29+'49-2'!P30+'49-2'!P31+'49-2'!P38</f>
        <v>53</v>
      </c>
      <c r="Q8" s="274">
        <f>Q9+Q10+Q23+'49-2'!Q8+'49-2'!Q15+'49-2'!Q22+'49-2'!Q28+'49-2'!Q29+'49-2'!Q30+'49-2'!Q31+'49-2'!Q38</f>
        <v>49</v>
      </c>
      <c r="R8" s="277">
        <f>R9+R10+R23+'49-2'!R8+'49-2'!R15+'49-2'!R22+'49-2'!R28+'49-2'!R29+'49-2'!R30+'49-2'!R31+'49-2'!R38</f>
        <v>42</v>
      </c>
      <c r="S8" s="55">
        <v>44</v>
      </c>
    </row>
    <row r="9" spans="1:19" s="56" customFormat="1" ht="19.5" customHeight="1">
      <c r="A9" s="838" t="s">
        <v>274</v>
      </c>
      <c r="B9" s="839"/>
      <c r="C9" s="244">
        <v>1949</v>
      </c>
      <c r="D9" s="246">
        <v>1678</v>
      </c>
      <c r="E9" s="246">
        <v>1752</v>
      </c>
      <c r="F9" s="246">
        <v>1542</v>
      </c>
      <c r="G9" s="245">
        <v>166</v>
      </c>
      <c r="H9" s="246">
        <v>142</v>
      </c>
      <c r="I9" s="246">
        <v>132</v>
      </c>
      <c r="J9" s="116">
        <v>122</v>
      </c>
      <c r="K9" s="247">
        <v>1530</v>
      </c>
      <c r="L9" s="246">
        <v>1670</v>
      </c>
      <c r="M9" s="246">
        <v>508</v>
      </c>
      <c r="N9" s="116">
        <v>589</v>
      </c>
      <c r="O9" s="247">
        <v>0</v>
      </c>
      <c r="P9" s="246">
        <v>0</v>
      </c>
      <c r="Q9" s="246">
        <v>0</v>
      </c>
      <c r="R9" s="246">
        <v>0</v>
      </c>
      <c r="S9" s="55"/>
    </row>
    <row r="10" spans="1:19" s="56" customFormat="1" ht="19.5" customHeight="1">
      <c r="A10" s="852" t="s">
        <v>121</v>
      </c>
      <c r="B10" s="266" t="s">
        <v>255</v>
      </c>
      <c r="C10" s="267">
        <v>146</v>
      </c>
      <c r="D10" s="140">
        <v>174</v>
      </c>
      <c r="E10" s="140">
        <v>137</v>
      </c>
      <c r="F10" s="142">
        <v>167</v>
      </c>
      <c r="G10" s="144">
        <v>0</v>
      </c>
      <c r="H10" s="140">
        <v>0</v>
      </c>
      <c r="I10" s="140">
        <v>0</v>
      </c>
      <c r="J10" s="142">
        <v>0</v>
      </c>
      <c r="K10" s="144">
        <f aca="true" t="shared" si="0" ref="K10:R10">SUM(K11:K22)</f>
        <v>0</v>
      </c>
      <c r="L10" s="140">
        <f t="shared" si="0"/>
        <v>0</v>
      </c>
      <c r="M10" s="140">
        <f t="shared" si="0"/>
        <v>0</v>
      </c>
      <c r="N10" s="142">
        <f t="shared" si="0"/>
        <v>0</v>
      </c>
      <c r="O10" s="144">
        <f t="shared" si="0"/>
        <v>0</v>
      </c>
      <c r="P10" s="140">
        <f t="shared" si="0"/>
        <v>0</v>
      </c>
      <c r="Q10" s="140">
        <f t="shared" si="0"/>
        <v>0</v>
      </c>
      <c r="R10" s="140">
        <f t="shared" si="0"/>
        <v>0</v>
      </c>
      <c r="S10" s="55"/>
    </row>
    <row r="11" spans="1:19" s="56" customFormat="1" ht="18" customHeight="1">
      <c r="A11" s="850"/>
      <c r="B11" s="264" t="s">
        <v>43</v>
      </c>
      <c r="C11" s="68">
        <v>41</v>
      </c>
      <c r="D11" s="115">
        <v>28</v>
      </c>
      <c r="E11" s="115">
        <v>40</v>
      </c>
      <c r="F11" s="115">
        <v>27</v>
      </c>
      <c r="G11" s="71">
        <v>0</v>
      </c>
      <c r="H11" s="115">
        <v>0</v>
      </c>
      <c r="I11" s="115">
        <v>0</v>
      </c>
      <c r="J11" s="128">
        <v>0</v>
      </c>
      <c r="K11" s="70">
        <v>0</v>
      </c>
      <c r="L11" s="115">
        <v>0</v>
      </c>
      <c r="M11" s="115">
        <v>0</v>
      </c>
      <c r="N11" s="128">
        <v>0</v>
      </c>
      <c r="O11" s="70">
        <v>0</v>
      </c>
      <c r="P11" s="115">
        <v>0</v>
      </c>
      <c r="Q11" s="115">
        <v>0</v>
      </c>
      <c r="R11" s="115">
        <v>0</v>
      </c>
      <c r="S11" s="55"/>
    </row>
    <row r="12" spans="1:19" s="56" customFormat="1" ht="18" customHeight="1">
      <c r="A12" s="850"/>
      <c r="B12" s="264" t="s">
        <v>45</v>
      </c>
      <c r="C12" s="68">
        <v>0</v>
      </c>
      <c r="D12" s="115">
        <v>0</v>
      </c>
      <c r="E12" s="115">
        <v>0</v>
      </c>
      <c r="F12" s="115">
        <v>0</v>
      </c>
      <c r="G12" s="71">
        <v>0</v>
      </c>
      <c r="H12" s="115">
        <v>0</v>
      </c>
      <c r="I12" s="115">
        <v>0</v>
      </c>
      <c r="J12" s="128">
        <v>0</v>
      </c>
      <c r="K12" s="70">
        <v>0</v>
      </c>
      <c r="L12" s="115">
        <v>0</v>
      </c>
      <c r="M12" s="115">
        <v>0</v>
      </c>
      <c r="N12" s="128">
        <v>0</v>
      </c>
      <c r="O12" s="70">
        <v>0</v>
      </c>
      <c r="P12" s="115">
        <v>0</v>
      </c>
      <c r="Q12" s="115">
        <v>0</v>
      </c>
      <c r="R12" s="115">
        <v>0</v>
      </c>
      <c r="S12" s="55"/>
    </row>
    <row r="13" spans="1:19" s="56" customFormat="1" ht="18" customHeight="1">
      <c r="A13" s="850"/>
      <c r="B13" s="264" t="s">
        <v>47</v>
      </c>
      <c r="C13" s="68">
        <v>0</v>
      </c>
      <c r="D13" s="115">
        <v>0</v>
      </c>
      <c r="E13" s="115">
        <v>0</v>
      </c>
      <c r="F13" s="115">
        <v>0</v>
      </c>
      <c r="G13" s="71">
        <v>0</v>
      </c>
      <c r="H13" s="115">
        <v>0</v>
      </c>
      <c r="I13" s="115">
        <v>0</v>
      </c>
      <c r="J13" s="128">
        <v>0</v>
      </c>
      <c r="K13" s="70">
        <v>0</v>
      </c>
      <c r="L13" s="115">
        <v>0</v>
      </c>
      <c r="M13" s="115">
        <v>0</v>
      </c>
      <c r="N13" s="128">
        <v>0</v>
      </c>
      <c r="O13" s="70">
        <v>0</v>
      </c>
      <c r="P13" s="115">
        <v>0</v>
      </c>
      <c r="Q13" s="115">
        <v>0</v>
      </c>
      <c r="R13" s="115">
        <v>0</v>
      </c>
      <c r="S13" s="55"/>
    </row>
    <row r="14" spans="1:19" s="56" customFormat="1" ht="18" customHeight="1">
      <c r="A14" s="850"/>
      <c r="B14" s="264" t="s">
        <v>49</v>
      </c>
      <c r="C14" s="68">
        <v>70</v>
      </c>
      <c r="D14" s="115">
        <v>3</v>
      </c>
      <c r="E14" s="115">
        <v>66</v>
      </c>
      <c r="F14" s="115">
        <v>1</v>
      </c>
      <c r="G14" s="71">
        <v>0</v>
      </c>
      <c r="H14" s="115">
        <v>0</v>
      </c>
      <c r="I14" s="115">
        <v>0</v>
      </c>
      <c r="J14" s="128">
        <v>0</v>
      </c>
      <c r="K14" s="70">
        <v>0</v>
      </c>
      <c r="L14" s="115">
        <v>0</v>
      </c>
      <c r="M14" s="115">
        <v>0</v>
      </c>
      <c r="N14" s="128">
        <v>0</v>
      </c>
      <c r="O14" s="70">
        <v>0</v>
      </c>
      <c r="P14" s="115">
        <v>0</v>
      </c>
      <c r="Q14" s="115">
        <v>0</v>
      </c>
      <c r="R14" s="115">
        <v>0</v>
      </c>
      <c r="S14" s="55"/>
    </row>
    <row r="15" spans="1:19" s="56" customFormat="1" ht="18" customHeight="1">
      <c r="A15" s="850"/>
      <c r="B15" s="264" t="s">
        <v>50</v>
      </c>
      <c r="C15" s="68">
        <v>0</v>
      </c>
      <c r="D15" s="115">
        <v>0</v>
      </c>
      <c r="E15" s="115">
        <v>0</v>
      </c>
      <c r="F15" s="115">
        <v>0</v>
      </c>
      <c r="G15" s="71">
        <v>0</v>
      </c>
      <c r="H15" s="115">
        <v>0</v>
      </c>
      <c r="I15" s="115">
        <v>0</v>
      </c>
      <c r="J15" s="128">
        <v>0</v>
      </c>
      <c r="K15" s="70">
        <v>0</v>
      </c>
      <c r="L15" s="115">
        <v>0</v>
      </c>
      <c r="M15" s="115">
        <v>0</v>
      </c>
      <c r="N15" s="128">
        <v>0</v>
      </c>
      <c r="O15" s="70">
        <v>0</v>
      </c>
      <c r="P15" s="115">
        <v>0</v>
      </c>
      <c r="Q15" s="115">
        <v>0</v>
      </c>
      <c r="R15" s="115">
        <v>0</v>
      </c>
      <c r="S15" s="55"/>
    </row>
    <row r="16" spans="1:19" s="56" customFormat="1" ht="18" customHeight="1">
      <c r="A16" s="850"/>
      <c r="B16" s="264" t="s">
        <v>52</v>
      </c>
      <c r="C16" s="68">
        <v>0</v>
      </c>
      <c r="D16" s="115">
        <v>0</v>
      </c>
      <c r="E16" s="115">
        <v>0</v>
      </c>
      <c r="F16" s="115">
        <v>0</v>
      </c>
      <c r="G16" s="71">
        <v>0</v>
      </c>
      <c r="H16" s="115">
        <v>0</v>
      </c>
      <c r="I16" s="115">
        <v>0</v>
      </c>
      <c r="J16" s="128">
        <v>0</v>
      </c>
      <c r="K16" s="70">
        <v>0</v>
      </c>
      <c r="L16" s="115">
        <v>0</v>
      </c>
      <c r="M16" s="115">
        <v>0</v>
      </c>
      <c r="N16" s="128">
        <v>0</v>
      </c>
      <c r="O16" s="70">
        <v>0</v>
      </c>
      <c r="P16" s="115">
        <v>0</v>
      </c>
      <c r="Q16" s="115">
        <v>0</v>
      </c>
      <c r="R16" s="115">
        <v>0</v>
      </c>
      <c r="S16" s="55"/>
    </row>
    <row r="17" spans="1:19" s="56" customFormat="1" ht="18" customHeight="1">
      <c r="A17" s="850"/>
      <c r="B17" s="264" t="s">
        <v>54</v>
      </c>
      <c r="C17" s="68">
        <v>0</v>
      </c>
      <c r="D17" s="115">
        <v>0</v>
      </c>
      <c r="E17" s="115">
        <v>0</v>
      </c>
      <c r="F17" s="115">
        <v>0</v>
      </c>
      <c r="G17" s="71">
        <v>0</v>
      </c>
      <c r="H17" s="115">
        <v>0</v>
      </c>
      <c r="I17" s="115">
        <v>0</v>
      </c>
      <c r="J17" s="128">
        <v>0</v>
      </c>
      <c r="K17" s="70">
        <v>0</v>
      </c>
      <c r="L17" s="115">
        <v>0</v>
      </c>
      <c r="M17" s="115">
        <v>0</v>
      </c>
      <c r="N17" s="128">
        <v>0</v>
      </c>
      <c r="O17" s="70">
        <v>0</v>
      </c>
      <c r="P17" s="115">
        <v>0</v>
      </c>
      <c r="Q17" s="115">
        <v>0</v>
      </c>
      <c r="R17" s="115">
        <v>0</v>
      </c>
      <c r="S17" s="55"/>
    </row>
    <row r="18" spans="1:19" s="56" customFormat="1" ht="18" customHeight="1">
      <c r="A18" s="850"/>
      <c r="B18" s="264" t="s">
        <v>56</v>
      </c>
      <c r="C18" s="68">
        <v>4</v>
      </c>
      <c r="D18" s="115">
        <v>34</v>
      </c>
      <c r="E18" s="115">
        <v>1</v>
      </c>
      <c r="F18" s="115">
        <v>30</v>
      </c>
      <c r="G18" s="71">
        <v>0</v>
      </c>
      <c r="H18" s="115">
        <v>0</v>
      </c>
      <c r="I18" s="115">
        <v>0</v>
      </c>
      <c r="J18" s="128">
        <v>0</v>
      </c>
      <c r="K18" s="70">
        <v>0</v>
      </c>
      <c r="L18" s="115">
        <v>0</v>
      </c>
      <c r="M18" s="115">
        <v>0</v>
      </c>
      <c r="N18" s="128">
        <v>0</v>
      </c>
      <c r="O18" s="70">
        <v>0</v>
      </c>
      <c r="P18" s="115">
        <v>0</v>
      </c>
      <c r="Q18" s="115">
        <v>0</v>
      </c>
      <c r="R18" s="115">
        <v>0</v>
      </c>
      <c r="S18" s="55"/>
    </row>
    <row r="19" spans="1:19" s="56" customFormat="1" ht="18" customHeight="1">
      <c r="A19" s="850"/>
      <c r="B19" s="264" t="s">
        <v>58</v>
      </c>
      <c r="C19" s="68">
        <v>0</v>
      </c>
      <c r="D19" s="115">
        <v>70</v>
      </c>
      <c r="E19" s="115">
        <v>0</v>
      </c>
      <c r="F19" s="115">
        <v>70</v>
      </c>
      <c r="G19" s="71">
        <v>0</v>
      </c>
      <c r="H19" s="115">
        <v>0</v>
      </c>
      <c r="I19" s="115">
        <v>0</v>
      </c>
      <c r="J19" s="128">
        <v>0</v>
      </c>
      <c r="K19" s="70">
        <v>0</v>
      </c>
      <c r="L19" s="115">
        <v>0</v>
      </c>
      <c r="M19" s="115">
        <v>0</v>
      </c>
      <c r="N19" s="128">
        <v>0</v>
      </c>
      <c r="O19" s="70">
        <v>0</v>
      </c>
      <c r="P19" s="115">
        <v>0</v>
      </c>
      <c r="Q19" s="115">
        <v>0</v>
      </c>
      <c r="R19" s="115">
        <v>0</v>
      </c>
      <c r="S19" s="55"/>
    </row>
    <row r="20" spans="1:19" s="56" customFormat="1" ht="18" customHeight="1">
      <c r="A20" s="850"/>
      <c r="B20" s="264" t="s">
        <v>60</v>
      </c>
      <c r="C20" s="68">
        <v>14</v>
      </c>
      <c r="D20" s="115">
        <v>22</v>
      </c>
      <c r="E20" s="115">
        <v>14</v>
      </c>
      <c r="F20" s="115">
        <v>22</v>
      </c>
      <c r="G20" s="71">
        <v>0</v>
      </c>
      <c r="H20" s="115">
        <v>0</v>
      </c>
      <c r="I20" s="115">
        <v>0</v>
      </c>
      <c r="J20" s="128">
        <v>0</v>
      </c>
      <c r="K20" s="70">
        <v>0</v>
      </c>
      <c r="L20" s="115">
        <v>0</v>
      </c>
      <c r="M20" s="115">
        <v>0</v>
      </c>
      <c r="N20" s="128">
        <v>0</v>
      </c>
      <c r="O20" s="70">
        <v>0</v>
      </c>
      <c r="P20" s="115">
        <v>0</v>
      </c>
      <c r="Q20" s="115">
        <v>0</v>
      </c>
      <c r="R20" s="115">
        <v>0</v>
      </c>
      <c r="S20" s="55"/>
    </row>
    <row r="21" spans="1:19" s="56" customFormat="1" ht="18" customHeight="1">
      <c r="A21" s="850"/>
      <c r="B21" s="264" t="s">
        <v>62</v>
      </c>
      <c r="C21" s="68">
        <v>0</v>
      </c>
      <c r="D21" s="115">
        <v>0</v>
      </c>
      <c r="E21" s="115">
        <v>0</v>
      </c>
      <c r="F21" s="115">
        <v>0</v>
      </c>
      <c r="G21" s="71">
        <v>0</v>
      </c>
      <c r="H21" s="115">
        <v>0</v>
      </c>
      <c r="I21" s="115">
        <v>0</v>
      </c>
      <c r="J21" s="128">
        <v>0</v>
      </c>
      <c r="K21" s="70">
        <v>0</v>
      </c>
      <c r="L21" s="115">
        <v>0</v>
      </c>
      <c r="M21" s="115">
        <v>0</v>
      </c>
      <c r="N21" s="128">
        <v>0</v>
      </c>
      <c r="O21" s="70">
        <v>0</v>
      </c>
      <c r="P21" s="115">
        <v>0</v>
      </c>
      <c r="Q21" s="115">
        <v>0</v>
      </c>
      <c r="R21" s="115">
        <v>0</v>
      </c>
      <c r="S21" s="55"/>
    </row>
    <row r="22" spans="1:19" s="56" customFormat="1" ht="18" customHeight="1">
      <c r="A22" s="853"/>
      <c r="B22" s="265" t="s">
        <v>73</v>
      </c>
      <c r="C22" s="256">
        <v>17</v>
      </c>
      <c r="D22" s="135">
        <v>17</v>
      </c>
      <c r="E22" s="135">
        <v>16</v>
      </c>
      <c r="F22" s="135">
        <v>17</v>
      </c>
      <c r="G22" s="136">
        <v>0</v>
      </c>
      <c r="H22" s="135">
        <v>0</v>
      </c>
      <c r="I22" s="135">
        <v>0</v>
      </c>
      <c r="J22" s="137">
        <v>0</v>
      </c>
      <c r="K22" s="138">
        <v>0</v>
      </c>
      <c r="L22" s="135">
        <v>0</v>
      </c>
      <c r="M22" s="135">
        <v>0</v>
      </c>
      <c r="N22" s="137">
        <v>0</v>
      </c>
      <c r="O22" s="136">
        <v>0</v>
      </c>
      <c r="P22" s="135">
        <v>0</v>
      </c>
      <c r="Q22" s="135">
        <v>0</v>
      </c>
      <c r="R22" s="135">
        <v>0</v>
      </c>
      <c r="S22" s="55"/>
    </row>
    <row r="23" spans="1:19" s="56" customFormat="1" ht="19.5" customHeight="1">
      <c r="A23" s="850" t="s">
        <v>122</v>
      </c>
      <c r="B23" s="257" t="s">
        <v>255</v>
      </c>
      <c r="C23" s="249">
        <v>669</v>
      </c>
      <c r="D23" s="131">
        <v>65</v>
      </c>
      <c r="E23" s="131">
        <v>656</v>
      </c>
      <c r="F23" s="142">
        <v>62</v>
      </c>
      <c r="G23" s="130">
        <f>SUM(G24:G47)</f>
        <v>0</v>
      </c>
      <c r="H23" s="131">
        <f>SUM(H24:H47)</f>
        <v>0</v>
      </c>
      <c r="I23" s="131">
        <f>SUM(I24:I47)</f>
        <v>0</v>
      </c>
      <c r="J23" s="142">
        <f>SUM(J24:J47)</f>
        <v>0</v>
      </c>
      <c r="K23" s="130">
        <f aca="true" t="shared" si="1" ref="K23:R23">SUM(K24:K47)</f>
        <v>0</v>
      </c>
      <c r="L23" s="131">
        <f t="shared" si="1"/>
        <v>0</v>
      </c>
      <c r="M23" s="131">
        <f t="shared" si="1"/>
        <v>0</v>
      </c>
      <c r="N23" s="142">
        <f t="shared" si="1"/>
        <v>0</v>
      </c>
      <c r="O23" s="130">
        <f t="shared" si="1"/>
        <v>0</v>
      </c>
      <c r="P23" s="131">
        <f t="shared" si="1"/>
        <v>0</v>
      </c>
      <c r="Q23" s="131">
        <f t="shared" si="1"/>
        <v>0</v>
      </c>
      <c r="R23" s="131">
        <f t="shared" si="1"/>
        <v>0</v>
      </c>
      <c r="S23" s="55"/>
    </row>
    <row r="24" spans="1:19" s="56" customFormat="1" ht="18" customHeight="1">
      <c r="A24" s="850"/>
      <c r="B24" s="264" t="s">
        <v>66</v>
      </c>
      <c r="C24" s="68">
        <v>36</v>
      </c>
      <c r="D24" s="115">
        <v>0</v>
      </c>
      <c r="E24" s="115">
        <v>36</v>
      </c>
      <c r="F24" s="115">
        <v>0</v>
      </c>
      <c r="G24" s="71">
        <v>0</v>
      </c>
      <c r="H24" s="115">
        <v>0</v>
      </c>
      <c r="I24" s="115">
        <v>0</v>
      </c>
      <c r="J24" s="128">
        <v>0</v>
      </c>
      <c r="K24" s="70">
        <v>0</v>
      </c>
      <c r="L24" s="115">
        <v>0</v>
      </c>
      <c r="M24" s="115">
        <v>0</v>
      </c>
      <c r="N24" s="128">
        <v>0</v>
      </c>
      <c r="O24" s="70">
        <v>0</v>
      </c>
      <c r="P24" s="115">
        <v>0</v>
      </c>
      <c r="Q24" s="115">
        <v>0</v>
      </c>
      <c r="R24" s="115">
        <v>0</v>
      </c>
      <c r="S24" s="55"/>
    </row>
    <row r="25" spans="1:19" s="56" customFormat="1" ht="18" customHeight="1">
      <c r="A25" s="850"/>
      <c r="B25" s="264" t="s">
        <v>68</v>
      </c>
      <c r="C25" s="68">
        <v>39</v>
      </c>
      <c r="D25" s="115">
        <v>0</v>
      </c>
      <c r="E25" s="115">
        <v>35</v>
      </c>
      <c r="F25" s="115">
        <v>0</v>
      </c>
      <c r="G25" s="71">
        <v>0</v>
      </c>
      <c r="H25" s="115">
        <v>0</v>
      </c>
      <c r="I25" s="115">
        <v>0</v>
      </c>
      <c r="J25" s="128">
        <v>0</v>
      </c>
      <c r="K25" s="70">
        <v>0</v>
      </c>
      <c r="L25" s="115">
        <v>0</v>
      </c>
      <c r="M25" s="115">
        <v>0</v>
      </c>
      <c r="N25" s="128">
        <v>0</v>
      </c>
      <c r="O25" s="70">
        <v>0</v>
      </c>
      <c r="P25" s="115">
        <v>0</v>
      </c>
      <c r="Q25" s="115">
        <v>0</v>
      </c>
      <c r="R25" s="115">
        <v>0</v>
      </c>
      <c r="S25" s="55"/>
    </row>
    <row r="26" spans="1:19" s="56" customFormat="1" ht="18" customHeight="1">
      <c r="A26" s="850"/>
      <c r="B26" s="264" t="s">
        <v>70</v>
      </c>
      <c r="C26" s="68">
        <v>0</v>
      </c>
      <c r="D26" s="115">
        <v>0</v>
      </c>
      <c r="E26" s="115">
        <v>0</v>
      </c>
      <c r="F26" s="115">
        <v>0</v>
      </c>
      <c r="G26" s="71">
        <v>0</v>
      </c>
      <c r="H26" s="115">
        <v>0</v>
      </c>
      <c r="I26" s="115">
        <v>0</v>
      </c>
      <c r="J26" s="128">
        <v>0</v>
      </c>
      <c r="K26" s="70">
        <v>0</v>
      </c>
      <c r="L26" s="115">
        <v>0</v>
      </c>
      <c r="M26" s="115">
        <v>0</v>
      </c>
      <c r="N26" s="128">
        <v>0</v>
      </c>
      <c r="O26" s="70">
        <v>0</v>
      </c>
      <c r="P26" s="115">
        <v>0</v>
      </c>
      <c r="Q26" s="115">
        <v>0</v>
      </c>
      <c r="R26" s="115">
        <v>0</v>
      </c>
      <c r="S26" s="55"/>
    </row>
    <row r="27" spans="1:19" s="56" customFormat="1" ht="18" customHeight="1">
      <c r="A27" s="850"/>
      <c r="B27" s="264" t="s">
        <v>72</v>
      </c>
      <c r="C27" s="68">
        <v>166</v>
      </c>
      <c r="D27" s="115">
        <v>0</v>
      </c>
      <c r="E27" s="115">
        <v>164</v>
      </c>
      <c r="F27" s="115">
        <v>0</v>
      </c>
      <c r="G27" s="71">
        <v>0</v>
      </c>
      <c r="H27" s="115">
        <v>0</v>
      </c>
      <c r="I27" s="115">
        <v>0</v>
      </c>
      <c r="J27" s="128">
        <v>0</v>
      </c>
      <c r="K27" s="70">
        <v>0</v>
      </c>
      <c r="L27" s="115">
        <v>0</v>
      </c>
      <c r="M27" s="115">
        <v>0</v>
      </c>
      <c r="N27" s="128">
        <v>0</v>
      </c>
      <c r="O27" s="70">
        <v>0</v>
      </c>
      <c r="P27" s="115">
        <v>0</v>
      </c>
      <c r="Q27" s="115">
        <v>0</v>
      </c>
      <c r="R27" s="115">
        <v>0</v>
      </c>
      <c r="S27" s="55"/>
    </row>
    <row r="28" spans="1:19" s="56" customFormat="1" ht="18" customHeight="1">
      <c r="A28" s="850"/>
      <c r="B28" s="264" t="s">
        <v>74</v>
      </c>
      <c r="C28" s="68">
        <v>38</v>
      </c>
      <c r="D28" s="115">
        <v>0</v>
      </c>
      <c r="E28" s="115">
        <v>37</v>
      </c>
      <c r="F28" s="115">
        <v>0</v>
      </c>
      <c r="G28" s="71">
        <v>0</v>
      </c>
      <c r="H28" s="115">
        <v>0</v>
      </c>
      <c r="I28" s="115">
        <v>0</v>
      </c>
      <c r="J28" s="128">
        <v>0</v>
      </c>
      <c r="K28" s="70">
        <v>0</v>
      </c>
      <c r="L28" s="115">
        <v>0</v>
      </c>
      <c r="M28" s="115">
        <v>0</v>
      </c>
      <c r="N28" s="128">
        <v>0</v>
      </c>
      <c r="O28" s="70">
        <v>0</v>
      </c>
      <c r="P28" s="115">
        <v>0</v>
      </c>
      <c r="Q28" s="115">
        <v>0</v>
      </c>
      <c r="R28" s="115">
        <v>0</v>
      </c>
      <c r="S28" s="55"/>
    </row>
    <row r="29" spans="1:19" s="56" customFormat="1" ht="18" customHeight="1">
      <c r="A29" s="850"/>
      <c r="B29" s="264" t="s">
        <v>75</v>
      </c>
      <c r="C29" s="68">
        <v>99</v>
      </c>
      <c r="D29" s="115">
        <v>7</v>
      </c>
      <c r="E29" s="115">
        <v>98</v>
      </c>
      <c r="F29" s="115">
        <v>7</v>
      </c>
      <c r="G29" s="71">
        <v>0</v>
      </c>
      <c r="H29" s="115">
        <v>0</v>
      </c>
      <c r="I29" s="115">
        <v>0</v>
      </c>
      <c r="J29" s="128">
        <v>0</v>
      </c>
      <c r="K29" s="70">
        <v>0</v>
      </c>
      <c r="L29" s="115">
        <v>0</v>
      </c>
      <c r="M29" s="115">
        <v>0</v>
      </c>
      <c r="N29" s="128">
        <v>0</v>
      </c>
      <c r="O29" s="70">
        <v>0</v>
      </c>
      <c r="P29" s="115">
        <v>0</v>
      </c>
      <c r="Q29" s="115">
        <v>0</v>
      </c>
      <c r="R29" s="115">
        <v>0</v>
      </c>
      <c r="S29" s="55"/>
    </row>
    <row r="30" spans="1:19" s="56" customFormat="1" ht="18" customHeight="1">
      <c r="A30" s="850"/>
      <c r="B30" s="264" t="s">
        <v>77</v>
      </c>
      <c r="C30" s="68">
        <v>21</v>
      </c>
      <c r="D30" s="115">
        <v>11</v>
      </c>
      <c r="E30" s="115">
        <v>21</v>
      </c>
      <c r="F30" s="115">
        <v>11</v>
      </c>
      <c r="G30" s="71">
        <v>0</v>
      </c>
      <c r="H30" s="115">
        <v>0</v>
      </c>
      <c r="I30" s="115">
        <v>0</v>
      </c>
      <c r="J30" s="128">
        <v>0</v>
      </c>
      <c r="K30" s="70">
        <v>0</v>
      </c>
      <c r="L30" s="115">
        <v>0</v>
      </c>
      <c r="M30" s="115">
        <v>0</v>
      </c>
      <c r="N30" s="128">
        <v>0</v>
      </c>
      <c r="O30" s="70">
        <v>0</v>
      </c>
      <c r="P30" s="115">
        <v>0</v>
      </c>
      <c r="Q30" s="115">
        <v>0</v>
      </c>
      <c r="R30" s="115">
        <v>0</v>
      </c>
      <c r="S30" s="55"/>
    </row>
    <row r="31" spans="1:19" s="56" customFormat="1" ht="18" customHeight="1">
      <c r="A31" s="850"/>
      <c r="B31" s="264" t="s">
        <v>79</v>
      </c>
      <c r="C31" s="68">
        <v>0</v>
      </c>
      <c r="D31" s="115">
        <v>0</v>
      </c>
      <c r="E31" s="115">
        <v>0</v>
      </c>
      <c r="F31" s="115">
        <v>0</v>
      </c>
      <c r="G31" s="71">
        <v>0</v>
      </c>
      <c r="H31" s="115">
        <v>0</v>
      </c>
      <c r="I31" s="115">
        <v>0</v>
      </c>
      <c r="J31" s="128">
        <v>0</v>
      </c>
      <c r="K31" s="70">
        <v>0</v>
      </c>
      <c r="L31" s="115">
        <v>0</v>
      </c>
      <c r="M31" s="115">
        <v>0</v>
      </c>
      <c r="N31" s="128">
        <v>0</v>
      </c>
      <c r="O31" s="70">
        <v>0</v>
      </c>
      <c r="P31" s="115">
        <v>0</v>
      </c>
      <c r="Q31" s="115">
        <v>0</v>
      </c>
      <c r="R31" s="115">
        <v>0</v>
      </c>
      <c r="S31" s="55"/>
    </row>
    <row r="32" spans="1:19" s="56" customFormat="1" ht="18" customHeight="1">
      <c r="A32" s="850"/>
      <c r="B32" s="264" t="s">
        <v>81</v>
      </c>
      <c r="C32" s="68">
        <v>31</v>
      </c>
      <c r="D32" s="115">
        <v>4</v>
      </c>
      <c r="E32" s="115">
        <v>31</v>
      </c>
      <c r="F32" s="115">
        <v>4</v>
      </c>
      <c r="G32" s="71">
        <v>0</v>
      </c>
      <c r="H32" s="115">
        <v>0</v>
      </c>
      <c r="I32" s="115">
        <v>0</v>
      </c>
      <c r="J32" s="128">
        <v>0</v>
      </c>
      <c r="K32" s="70">
        <v>0</v>
      </c>
      <c r="L32" s="115">
        <v>0</v>
      </c>
      <c r="M32" s="115">
        <v>0</v>
      </c>
      <c r="N32" s="128">
        <v>0</v>
      </c>
      <c r="O32" s="70">
        <v>0</v>
      </c>
      <c r="P32" s="115">
        <v>0</v>
      </c>
      <c r="Q32" s="115">
        <v>0</v>
      </c>
      <c r="R32" s="115">
        <v>0</v>
      </c>
      <c r="S32" s="55"/>
    </row>
    <row r="33" spans="1:19" s="56" customFormat="1" ht="18" customHeight="1">
      <c r="A33" s="850"/>
      <c r="B33" s="264" t="s">
        <v>83</v>
      </c>
      <c r="C33" s="68">
        <v>0</v>
      </c>
      <c r="D33" s="115">
        <v>0</v>
      </c>
      <c r="E33" s="115">
        <v>0</v>
      </c>
      <c r="F33" s="115">
        <v>0</v>
      </c>
      <c r="G33" s="71">
        <v>0</v>
      </c>
      <c r="H33" s="115">
        <v>0</v>
      </c>
      <c r="I33" s="115">
        <v>0</v>
      </c>
      <c r="J33" s="128">
        <v>0</v>
      </c>
      <c r="K33" s="70">
        <v>0</v>
      </c>
      <c r="L33" s="115">
        <v>0</v>
      </c>
      <c r="M33" s="115">
        <v>0</v>
      </c>
      <c r="N33" s="128">
        <v>0</v>
      </c>
      <c r="O33" s="70">
        <v>0</v>
      </c>
      <c r="P33" s="115">
        <v>0</v>
      </c>
      <c r="Q33" s="115">
        <v>0</v>
      </c>
      <c r="R33" s="115">
        <v>0</v>
      </c>
      <c r="S33" s="55"/>
    </row>
    <row r="34" spans="1:19" s="56" customFormat="1" ht="18" customHeight="1">
      <c r="A34" s="850"/>
      <c r="B34" s="264" t="s">
        <v>85</v>
      </c>
      <c r="C34" s="68">
        <v>72</v>
      </c>
      <c r="D34" s="115">
        <v>4</v>
      </c>
      <c r="E34" s="115">
        <v>69</v>
      </c>
      <c r="F34" s="115">
        <v>4</v>
      </c>
      <c r="G34" s="71">
        <v>0</v>
      </c>
      <c r="H34" s="115">
        <v>0</v>
      </c>
      <c r="I34" s="115">
        <v>0</v>
      </c>
      <c r="J34" s="128">
        <v>0</v>
      </c>
      <c r="K34" s="70">
        <v>0</v>
      </c>
      <c r="L34" s="115">
        <v>0</v>
      </c>
      <c r="M34" s="115">
        <v>0</v>
      </c>
      <c r="N34" s="128">
        <v>0</v>
      </c>
      <c r="O34" s="70">
        <v>0</v>
      </c>
      <c r="P34" s="115">
        <v>0</v>
      </c>
      <c r="Q34" s="115">
        <v>0</v>
      </c>
      <c r="R34" s="115">
        <v>0</v>
      </c>
      <c r="S34" s="55"/>
    </row>
    <row r="35" spans="1:19" s="56" customFormat="1" ht="18" customHeight="1">
      <c r="A35" s="850"/>
      <c r="B35" s="264" t="s">
        <v>87</v>
      </c>
      <c r="C35" s="68">
        <v>0</v>
      </c>
      <c r="D35" s="115">
        <v>0</v>
      </c>
      <c r="E35" s="115">
        <v>0</v>
      </c>
      <c r="F35" s="115">
        <v>0</v>
      </c>
      <c r="G35" s="71">
        <v>0</v>
      </c>
      <c r="H35" s="115">
        <v>0</v>
      </c>
      <c r="I35" s="115">
        <v>0</v>
      </c>
      <c r="J35" s="128">
        <v>0</v>
      </c>
      <c r="K35" s="70">
        <v>0</v>
      </c>
      <c r="L35" s="115">
        <v>0</v>
      </c>
      <c r="M35" s="115">
        <v>0</v>
      </c>
      <c r="N35" s="128">
        <v>0</v>
      </c>
      <c r="O35" s="70">
        <v>0</v>
      </c>
      <c r="P35" s="115">
        <v>0</v>
      </c>
      <c r="Q35" s="115">
        <v>0</v>
      </c>
      <c r="R35" s="115">
        <v>0</v>
      </c>
      <c r="S35" s="55"/>
    </row>
    <row r="36" spans="1:19" s="56" customFormat="1" ht="18" customHeight="1">
      <c r="A36" s="850"/>
      <c r="B36" s="264" t="s">
        <v>89</v>
      </c>
      <c r="C36" s="68">
        <v>0</v>
      </c>
      <c r="D36" s="115">
        <v>0</v>
      </c>
      <c r="E36" s="115">
        <v>0</v>
      </c>
      <c r="F36" s="115">
        <v>0</v>
      </c>
      <c r="G36" s="71">
        <v>0</v>
      </c>
      <c r="H36" s="115">
        <v>0</v>
      </c>
      <c r="I36" s="115">
        <v>0</v>
      </c>
      <c r="J36" s="128">
        <v>0</v>
      </c>
      <c r="K36" s="70">
        <v>0</v>
      </c>
      <c r="L36" s="115">
        <v>0</v>
      </c>
      <c r="M36" s="115">
        <v>0</v>
      </c>
      <c r="N36" s="128">
        <v>0</v>
      </c>
      <c r="O36" s="70">
        <v>0</v>
      </c>
      <c r="P36" s="115">
        <v>0</v>
      </c>
      <c r="Q36" s="115">
        <v>0</v>
      </c>
      <c r="R36" s="115">
        <v>0</v>
      </c>
      <c r="S36" s="55"/>
    </row>
    <row r="37" spans="1:19" s="56" customFormat="1" ht="18" customHeight="1">
      <c r="A37" s="850"/>
      <c r="B37" s="264" t="s">
        <v>91</v>
      </c>
      <c r="C37" s="68">
        <v>0</v>
      </c>
      <c r="D37" s="115">
        <v>0</v>
      </c>
      <c r="E37" s="115">
        <v>0</v>
      </c>
      <c r="F37" s="115">
        <v>0</v>
      </c>
      <c r="G37" s="71">
        <v>0</v>
      </c>
      <c r="H37" s="115">
        <v>0</v>
      </c>
      <c r="I37" s="115">
        <v>0</v>
      </c>
      <c r="J37" s="128">
        <v>0</v>
      </c>
      <c r="K37" s="70">
        <v>0</v>
      </c>
      <c r="L37" s="115">
        <v>0</v>
      </c>
      <c r="M37" s="115">
        <v>0</v>
      </c>
      <c r="N37" s="128">
        <v>0</v>
      </c>
      <c r="O37" s="70">
        <v>0</v>
      </c>
      <c r="P37" s="115">
        <v>0</v>
      </c>
      <c r="Q37" s="115">
        <v>0</v>
      </c>
      <c r="R37" s="115">
        <v>0</v>
      </c>
      <c r="S37" s="55"/>
    </row>
    <row r="38" spans="1:19" s="56" customFormat="1" ht="18" customHeight="1">
      <c r="A38" s="850"/>
      <c r="B38" s="264" t="s">
        <v>92</v>
      </c>
      <c r="C38" s="68">
        <v>0</v>
      </c>
      <c r="D38" s="115">
        <v>0</v>
      </c>
      <c r="E38" s="115">
        <v>0</v>
      </c>
      <c r="F38" s="115">
        <v>0</v>
      </c>
      <c r="G38" s="71">
        <v>0</v>
      </c>
      <c r="H38" s="115">
        <v>0</v>
      </c>
      <c r="I38" s="115">
        <v>0</v>
      </c>
      <c r="J38" s="128">
        <v>0</v>
      </c>
      <c r="K38" s="70">
        <v>0</v>
      </c>
      <c r="L38" s="115">
        <v>0</v>
      </c>
      <c r="M38" s="115">
        <v>0</v>
      </c>
      <c r="N38" s="128">
        <v>0</v>
      </c>
      <c r="O38" s="70">
        <v>0</v>
      </c>
      <c r="P38" s="115">
        <v>0</v>
      </c>
      <c r="Q38" s="115">
        <v>0</v>
      </c>
      <c r="R38" s="115">
        <v>0</v>
      </c>
      <c r="S38" s="55"/>
    </row>
    <row r="39" spans="1:19" s="56" customFormat="1" ht="18" customHeight="1">
      <c r="A39" s="850"/>
      <c r="B39" s="264" t="s">
        <v>93</v>
      </c>
      <c r="C39" s="68">
        <v>0</v>
      </c>
      <c r="D39" s="115">
        <v>0</v>
      </c>
      <c r="E39" s="115">
        <v>0</v>
      </c>
      <c r="F39" s="115">
        <v>0</v>
      </c>
      <c r="G39" s="71">
        <v>0</v>
      </c>
      <c r="H39" s="115">
        <v>0</v>
      </c>
      <c r="I39" s="115">
        <v>0</v>
      </c>
      <c r="J39" s="128">
        <v>0</v>
      </c>
      <c r="K39" s="70">
        <v>0</v>
      </c>
      <c r="L39" s="115">
        <v>0</v>
      </c>
      <c r="M39" s="115">
        <v>0</v>
      </c>
      <c r="N39" s="128">
        <v>0</v>
      </c>
      <c r="O39" s="70">
        <v>0</v>
      </c>
      <c r="P39" s="115">
        <v>0</v>
      </c>
      <c r="Q39" s="115">
        <v>0</v>
      </c>
      <c r="R39" s="115">
        <v>0</v>
      </c>
      <c r="S39" s="55"/>
    </row>
    <row r="40" spans="1:19" s="56" customFormat="1" ht="18" customHeight="1">
      <c r="A40" s="850"/>
      <c r="B40" s="264" t="s">
        <v>94</v>
      </c>
      <c r="C40" s="68">
        <v>0</v>
      </c>
      <c r="D40" s="115">
        <v>0</v>
      </c>
      <c r="E40" s="115">
        <v>0</v>
      </c>
      <c r="F40" s="115">
        <v>0</v>
      </c>
      <c r="G40" s="71">
        <v>0</v>
      </c>
      <c r="H40" s="115">
        <v>0</v>
      </c>
      <c r="I40" s="115">
        <v>0</v>
      </c>
      <c r="J40" s="128">
        <v>0</v>
      </c>
      <c r="K40" s="70">
        <v>0</v>
      </c>
      <c r="L40" s="115">
        <v>0</v>
      </c>
      <c r="M40" s="115">
        <v>0</v>
      </c>
      <c r="N40" s="128">
        <v>0</v>
      </c>
      <c r="O40" s="70">
        <v>0</v>
      </c>
      <c r="P40" s="115">
        <v>0</v>
      </c>
      <c r="Q40" s="115">
        <v>0</v>
      </c>
      <c r="R40" s="115">
        <v>0</v>
      </c>
      <c r="S40" s="55"/>
    </row>
    <row r="41" spans="1:19" s="56" customFormat="1" ht="18" customHeight="1">
      <c r="A41" s="850"/>
      <c r="B41" s="264" t="s">
        <v>95</v>
      </c>
      <c r="C41" s="68">
        <v>0</v>
      </c>
      <c r="D41" s="115">
        <v>0</v>
      </c>
      <c r="E41" s="115">
        <v>0</v>
      </c>
      <c r="F41" s="115">
        <v>0</v>
      </c>
      <c r="G41" s="71">
        <v>0</v>
      </c>
      <c r="H41" s="115">
        <v>0</v>
      </c>
      <c r="I41" s="115">
        <v>0</v>
      </c>
      <c r="J41" s="128">
        <v>0</v>
      </c>
      <c r="K41" s="70">
        <v>0</v>
      </c>
      <c r="L41" s="115">
        <v>0</v>
      </c>
      <c r="M41" s="115">
        <v>0</v>
      </c>
      <c r="N41" s="128">
        <v>0</v>
      </c>
      <c r="O41" s="70">
        <v>0</v>
      </c>
      <c r="P41" s="115">
        <v>0</v>
      </c>
      <c r="Q41" s="115">
        <v>0</v>
      </c>
      <c r="R41" s="115">
        <v>0</v>
      </c>
      <c r="S41" s="55"/>
    </row>
    <row r="42" spans="1:19" s="56" customFormat="1" ht="18" customHeight="1">
      <c r="A42" s="850"/>
      <c r="B42" s="264" t="s">
        <v>96</v>
      </c>
      <c r="C42" s="68">
        <v>0</v>
      </c>
      <c r="D42" s="115">
        <v>0</v>
      </c>
      <c r="E42" s="115">
        <v>0</v>
      </c>
      <c r="F42" s="115">
        <v>0</v>
      </c>
      <c r="G42" s="71">
        <v>0</v>
      </c>
      <c r="H42" s="115">
        <v>0</v>
      </c>
      <c r="I42" s="115">
        <v>0</v>
      </c>
      <c r="J42" s="128">
        <v>0</v>
      </c>
      <c r="K42" s="70">
        <v>0</v>
      </c>
      <c r="L42" s="115">
        <v>0</v>
      </c>
      <c r="M42" s="115">
        <v>0</v>
      </c>
      <c r="N42" s="128">
        <v>0</v>
      </c>
      <c r="O42" s="70">
        <v>0</v>
      </c>
      <c r="P42" s="115">
        <v>0</v>
      </c>
      <c r="Q42" s="115">
        <v>0</v>
      </c>
      <c r="R42" s="115">
        <v>0</v>
      </c>
      <c r="S42" s="55"/>
    </row>
    <row r="43" spans="1:19" s="56" customFormat="1" ht="18" customHeight="1">
      <c r="A43" s="850"/>
      <c r="B43" s="264" t="s">
        <v>97</v>
      </c>
      <c r="C43" s="68">
        <v>167</v>
      </c>
      <c r="D43" s="115">
        <v>0</v>
      </c>
      <c r="E43" s="115">
        <v>165</v>
      </c>
      <c r="F43" s="115">
        <v>0</v>
      </c>
      <c r="G43" s="71">
        <v>0</v>
      </c>
      <c r="H43" s="115">
        <v>0</v>
      </c>
      <c r="I43" s="115">
        <v>0</v>
      </c>
      <c r="J43" s="128">
        <v>0</v>
      </c>
      <c r="K43" s="70">
        <v>0</v>
      </c>
      <c r="L43" s="115">
        <v>0</v>
      </c>
      <c r="M43" s="115">
        <v>0</v>
      </c>
      <c r="N43" s="128">
        <v>0</v>
      </c>
      <c r="O43" s="70">
        <v>0</v>
      </c>
      <c r="P43" s="115">
        <v>0</v>
      </c>
      <c r="Q43" s="115">
        <v>0</v>
      </c>
      <c r="R43" s="115">
        <v>0</v>
      </c>
      <c r="S43" s="55"/>
    </row>
    <row r="44" spans="1:19" s="56" customFormat="1" ht="18" customHeight="1">
      <c r="A44" s="850"/>
      <c r="B44" s="264" t="s">
        <v>98</v>
      </c>
      <c r="C44" s="68">
        <v>0</v>
      </c>
      <c r="D44" s="115">
        <v>0</v>
      </c>
      <c r="E44" s="115">
        <v>0</v>
      </c>
      <c r="F44" s="115">
        <v>0</v>
      </c>
      <c r="G44" s="71">
        <v>0</v>
      </c>
      <c r="H44" s="115">
        <v>0</v>
      </c>
      <c r="I44" s="115">
        <v>0</v>
      </c>
      <c r="J44" s="128">
        <v>0</v>
      </c>
      <c r="K44" s="70">
        <v>0</v>
      </c>
      <c r="L44" s="115">
        <v>0</v>
      </c>
      <c r="M44" s="115">
        <v>0</v>
      </c>
      <c r="N44" s="128">
        <v>0</v>
      </c>
      <c r="O44" s="70">
        <v>0</v>
      </c>
      <c r="P44" s="115">
        <v>0</v>
      </c>
      <c r="Q44" s="115">
        <v>0</v>
      </c>
      <c r="R44" s="115">
        <v>0</v>
      </c>
      <c r="S44" s="55"/>
    </row>
    <row r="45" spans="1:19" s="56" customFormat="1" ht="18" customHeight="1">
      <c r="A45" s="850"/>
      <c r="B45" s="264" t="s">
        <v>99</v>
      </c>
      <c r="C45" s="68">
        <v>0</v>
      </c>
      <c r="D45" s="115">
        <v>0</v>
      </c>
      <c r="E45" s="115">
        <v>0</v>
      </c>
      <c r="F45" s="115">
        <v>0</v>
      </c>
      <c r="G45" s="71">
        <v>0</v>
      </c>
      <c r="H45" s="115">
        <v>0</v>
      </c>
      <c r="I45" s="115">
        <v>0</v>
      </c>
      <c r="J45" s="128">
        <v>0</v>
      </c>
      <c r="K45" s="70">
        <v>0</v>
      </c>
      <c r="L45" s="115">
        <v>0</v>
      </c>
      <c r="M45" s="115">
        <v>0</v>
      </c>
      <c r="N45" s="128">
        <v>0</v>
      </c>
      <c r="O45" s="70">
        <v>0</v>
      </c>
      <c r="P45" s="115">
        <v>0</v>
      </c>
      <c r="Q45" s="115">
        <v>0</v>
      </c>
      <c r="R45" s="115">
        <v>0</v>
      </c>
      <c r="S45" s="55"/>
    </row>
    <row r="46" spans="1:19" s="56" customFormat="1" ht="18" customHeight="1">
      <c r="A46" s="850"/>
      <c r="B46" s="264" t="s">
        <v>100</v>
      </c>
      <c r="C46" s="68">
        <v>0</v>
      </c>
      <c r="D46" s="115">
        <v>39</v>
      </c>
      <c r="E46" s="115">
        <v>0</v>
      </c>
      <c r="F46" s="115">
        <v>36</v>
      </c>
      <c r="G46" s="71">
        <v>0</v>
      </c>
      <c r="H46" s="115">
        <v>0</v>
      </c>
      <c r="I46" s="115">
        <v>0</v>
      </c>
      <c r="J46" s="128">
        <v>0</v>
      </c>
      <c r="K46" s="70">
        <v>0</v>
      </c>
      <c r="L46" s="115">
        <v>0</v>
      </c>
      <c r="M46" s="115">
        <v>0</v>
      </c>
      <c r="N46" s="128">
        <v>0</v>
      </c>
      <c r="O46" s="70">
        <v>0</v>
      </c>
      <c r="P46" s="115">
        <v>0</v>
      </c>
      <c r="Q46" s="115">
        <v>0</v>
      </c>
      <c r="R46" s="115">
        <v>0</v>
      </c>
      <c r="S46" s="55"/>
    </row>
    <row r="47" spans="1:19" s="56" customFormat="1" ht="18" customHeight="1" thickBot="1">
      <c r="A47" s="851"/>
      <c r="B47" s="278" t="s">
        <v>73</v>
      </c>
      <c r="C47" s="78">
        <v>0</v>
      </c>
      <c r="D47" s="156">
        <v>0</v>
      </c>
      <c r="E47" s="156">
        <v>0</v>
      </c>
      <c r="F47" s="156">
        <v>0</v>
      </c>
      <c r="G47" s="81">
        <v>0</v>
      </c>
      <c r="H47" s="156">
        <v>0</v>
      </c>
      <c r="I47" s="156">
        <v>0</v>
      </c>
      <c r="J47" s="154">
        <v>0</v>
      </c>
      <c r="K47" s="80">
        <v>0</v>
      </c>
      <c r="L47" s="156">
        <v>0</v>
      </c>
      <c r="M47" s="156">
        <v>0</v>
      </c>
      <c r="N47" s="154">
        <v>0</v>
      </c>
      <c r="O47" s="80">
        <v>0</v>
      </c>
      <c r="P47" s="156">
        <v>0</v>
      </c>
      <c r="Q47" s="156">
        <v>0</v>
      </c>
      <c r="R47" s="156">
        <v>0</v>
      </c>
      <c r="S47" s="55"/>
    </row>
    <row r="51" ht="19.5" customHeight="1">
      <c r="G51" s="279"/>
    </row>
  </sheetData>
  <sheetProtection/>
  <mergeCells count="19">
    <mergeCell ref="C6:D6"/>
    <mergeCell ref="E6:F6"/>
    <mergeCell ref="G6:H6"/>
    <mergeCell ref="I6:J6"/>
    <mergeCell ref="O5:R5"/>
    <mergeCell ref="K6:L6"/>
    <mergeCell ref="M6:N6"/>
    <mergeCell ref="O6:P6"/>
    <mergeCell ref="Q6:R6"/>
    <mergeCell ref="K4:R4"/>
    <mergeCell ref="C5:F5"/>
    <mergeCell ref="G5:J5"/>
    <mergeCell ref="A23:A47"/>
    <mergeCell ref="A4:B7"/>
    <mergeCell ref="A8:B8"/>
    <mergeCell ref="A9:B9"/>
    <mergeCell ref="A10:A22"/>
    <mergeCell ref="C4:J4"/>
    <mergeCell ref="K5:N5"/>
  </mergeCells>
  <printOptions/>
  <pageMargins left="0.3937007874015748" right="0.7086614173228347" top="0.7874015748031497" bottom="0.5118110236220472" header="0.5118110236220472" footer="0.5118110236220472"/>
  <pageSetup horizontalDpi="600" verticalDpi="600" orientation="portrait" paperSize="9" scale="88" r:id="rId1"/>
  <headerFooter scaleWithDoc="0" alignWithMargins="0">
    <oddHeader>&amp;L高等学校</oddHeader>
    <oddFooter>&amp;C&amp;"Century,標準"53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C13" sqref="C13:C14"/>
    </sheetView>
  </sheetViews>
  <sheetFormatPr defaultColWidth="8.625" defaultRowHeight="19.5" customHeight="1"/>
  <cols>
    <col min="1" max="1" width="3.625" style="53" customWidth="1"/>
    <col min="2" max="2" width="14.125" style="53" customWidth="1"/>
    <col min="3" max="6" width="6.75390625" style="53" bestFit="1" customWidth="1"/>
    <col min="7" max="8" width="5.75390625" style="53" customWidth="1"/>
    <col min="9" max="10" width="4.75390625" style="53" customWidth="1"/>
    <col min="11" max="12" width="5.75390625" style="53" customWidth="1"/>
    <col min="13" max="14" width="4.75390625" style="53" bestFit="1" customWidth="1"/>
    <col min="15" max="16" width="5.75390625" style="53" customWidth="1"/>
    <col min="17" max="18" width="4.75390625" style="53" customWidth="1"/>
    <col min="19" max="19" width="1.00390625" style="53" customWidth="1"/>
    <col min="20" max="16384" width="8.625" style="53" customWidth="1"/>
  </cols>
  <sheetData>
    <row r="1" ht="15.75" customHeight="1">
      <c r="R1" s="54"/>
    </row>
    <row r="2" ht="15.75" customHeight="1"/>
    <row r="3" spans="1:18" ht="19.5" customHeight="1" thickBot="1">
      <c r="A3" s="208" t="s">
        <v>415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9" s="56" customFormat="1" ht="19.5" customHeight="1">
      <c r="A4" s="780" t="s">
        <v>416</v>
      </c>
      <c r="B4" s="586"/>
      <c r="C4" s="807" t="s">
        <v>117</v>
      </c>
      <c r="D4" s="796"/>
      <c r="E4" s="796"/>
      <c r="F4" s="796"/>
      <c r="G4" s="796"/>
      <c r="H4" s="796"/>
      <c r="I4" s="796"/>
      <c r="J4" s="820"/>
      <c r="K4" s="796" t="s">
        <v>118</v>
      </c>
      <c r="L4" s="796"/>
      <c r="M4" s="796"/>
      <c r="N4" s="796"/>
      <c r="O4" s="796"/>
      <c r="P4" s="796"/>
      <c r="Q4" s="796"/>
      <c r="R4" s="796"/>
      <c r="S4" s="55"/>
    </row>
    <row r="5" spans="1:19" s="56" customFormat="1" ht="19.5" customHeight="1">
      <c r="A5" s="803"/>
      <c r="B5" s="805"/>
      <c r="C5" s="846" t="s">
        <v>13</v>
      </c>
      <c r="D5" s="847"/>
      <c r="E5" s="847"/>
      <c r="F5" s="847"/>
      <c r="G5" s="848" t="s">
        <v>14</v>
      </c>
      <c r="H5" s="847"/>
      <c r="I5" s="847"/>
      <c r="J5" s="849"/>
      <c r="K5" s="847" t="s">
        <v>13</v>
      </c>
      <c r="L5" s="847"/>
      <c r="M5" s="847"/>
      <c r="N5" s="849"/>
      <c r="O5" s="847" t="s">
        <v>14</v>
      </c>
      <c r="P5" s="847"/>
      <c r="Q5" s="847"/>
      <c r="R5" s="847"/>
      <c r="S5" s="55"/>
    </row>
    <row r="6" spans="1:19" s="56" customFormat="1" ht="19.5" customHeight="1">
      <c r="A6" s="803"/>
      <c r="B6" s="805"/>
      <c r="C6" s="854" t="s">
        <v>119</v>
      </c>
      <c r="D6" s="855"/>
      <c r="E6" s="856" t="s">
        <v>120</v>
      </c>
      <c r="F6" s="857"/>
      <c r="G6" s="858" t="s">
        <v>119</v>
      </c>
      <c r="H6" s="855"/>
      <c r="I6" s="856" t="s">
        <v>120</v>
      </c>
      <c r="J6" s="859"/>
      <c r="K6" s="857" t="s">
        <v>119</v>
      </c>
      <c r="L6" s="855"/>
      <c r="M6" s="856" t="s">
        <v>120</v>
      </c>
      <c r="N6" s="859"/>
      <c r="O6" s="857" t="s">
        <v>119</v>
      </c>
      <c r="P6" s="855"/>
      <c r="Q6" s="856" t="s">
        <v>120</v>
      </c>
      <c r="R6" s="857"/>
      <c r="S6" s="55"/>
    </row>
    <row r="7" spans="1:19" s="56" customFormat="1" ht="19.5" customHeight="1" thickBot="1">
      <c r="A7" s="782"/>
      <c r="B7" s="806"/>
      <c r="C7" s="270" t="s">
        <v>103</v>
      </c>
      <c r="D7" s="66" t="s">
        <v>104</v>
      </c>
      <c r="E7" s="66" t="s">
        <v>103</v>
      </c>
      <c r="F7" s="66" t="s">
        <v>104</v>
      </c>
      <c r="G7" s="271" t="s">
        <v>103</v>
      </c>
      <c r="H7" s="66" t="s">
        <v>104</v>
      </c>
      <c r="I7" s="66" t="s">
        <v>103</v>
      </c>
      <c r="J7" s="65" t="s">
        <v>104</v>
      </c>
      <c r="K7" s="272" t="s">
        <v>103</v>
      </c>
      <c r="L7" s="66" t="s">
        <v>104</v>
      </c>
      <c r="M7" s="66" t="s">
        <v>103</v>
      </c>
      <c r="N7" s="65" t="s">
        <v>104</v>
      </c>
      <c r="O7" s="272" t="s">
        <v>103</v>
      </c>
      <c r="P7" s="66" t="s">
        <v>104</v>
      </c>
      <c r="Q7" s="66" t="s">
        <v>103</v>
      </c>
      <c r="R7" s="66" t="s">
        <v>104</v>
      </c>
      <c r="S7" s="55"/>
    </row>
    <row r="8" spans="1:19" s="56" customFormat="1" ht="19.5" customHeight="1">
      <c r="A8" s="860" t="s">
        <v>123</v>
      </c>
      <c r="B8" s="257" t="s">
        <v>417</v>
      </c>
      <c r="C8" s="249">
        <v>225</v>
      </c>
      <c r="D8" s="131">
        <v>507</v>
      </c>
      <c r="E8" s="131">
        <v>204</v>
      </c>
      <c r="F8" s="131">
        <v>472</v>
      </c>
      <c r="G8" s="132">
        <f aca="true" t="shared" si="0" ref="G8:R8">SUM(G9:G14)</f>
        <v>0</v>
      </c>
      <c r="H8" s="131">
        <f t="shared" si="0"/>
        <v>0</v>
      </c>
      <c r="I8" s="131">
        <f t="shared" si="0"/>
        <v>0</v>
      </c>
      <c r="J8" s="250">
        <f t="shared" si="0"/>
        <v>0</v>
      </c>
      <c r="K8" s="132">
        <v>124</v>
      </c>
      <c r="L8" s="131">
        <v>93</v>
      </c>
      <c r="M8" s="131">
        <v>108</v>
      </c>
      <c r="N8" s="250">
        <v>87</v>
      </c>
      <c r="O8" s="132">
        <f t="shared" si="0"/>
        <v>0</v>
      </c>
      <c r="P8" s="131">
        <f t="shared" si="0"/>
        <v>0</v>
      </c>
      <c r="Q8" s="131">
        <f t="shared" si="0"/>
        <v>0</v>
      </c>
      <c r="R8" s="120">
        <f t="shared" si="0"/>
        <v>0</v>
      </c>
      <c r="S8" s="55"/>
    </row>
    <row r="9" spans="1:19" s="56" customFormat="1" ht="18" customHeight="1">
      <c r="A9" s="785"/>
      <c r="B9" s="264" t="s">
        <v>41</v>
      </c>
      <c r="C9" s="68">
        <v>57</v>
      </c>
      <c r="D9" s="115">
        <v>165</v>
      </c>
      <c r="E9" s="115">
        <v>55</v>
      </c>
      <c r="F9" s="115">
        <v>159</v>
      </c>
      <c r="G9" s="71">
        <v>0</v>
      </c>
      <c r="H9" s="115">
        <v>0</v>
      </c>
      <c r="I9" s="115">
        <v>0</v>
      </c>
      <c r="J9" s="128">
        <v>0</v>
      </c>
      <c r="K9" s="70">
        <v>39</v>
      </c>
      <c r="L9" s="115">
        <v>66</v>
      </c>
      <c r="M9" s="115">
        <v>37</v>
      </c>
      <c r="N9" s="128">
        <v>65</v>
      </c>
      <c r="O9" s="70">
        <v>0</v>
      </c>
      <c r="P9" s="115">
        <v>0</v>
      </c>
      <c r="Q9" s="115">
        <v>0</v>
      </c>
      <c r="R9" s="115">
        <v>0</v>
      </c>
      <c r="S9" s="55"/>
    </row>
    <row r="10" spans="1:19" s="56" customFormat="1" ht="18" customHeight="1">
      <c r="A10" s="785"/>
      <c r="B10" s="264" t="s">
        <v>42</v>
      </c>
      <c r="C10" s="68">
        <v>120</v>
      </c>
      <c r="D10" s="115">
        <v>179</v>
      </c>
      <c r="E10" s="115">
        <v>111</v>
      </c>
      <c r="F10" s="115">
        <v>171</v>
      </c>
      <c r="G10" s="71">
        <v>0</v>
      </c>
      <c r="H10" s="115">
        <v>0</v>
      </c>
      <c r="I10" s="115">
        <v>0</v>
      </c>
      <c r="J10" s="128">
        <v>0</v>
      </c>
      <c r="K10" s="70">
        <v>85</v>
      </c>
      <c r="L10" s="115">
        <v>27</v>
      </c>
      <c r="M10" s="115">
        <v>71</v>
      </c>
      <c r="N10" s="128">
        <v>22</v>
      </c>
      <c r="O10" s="70">
        <v>0</v>
      </c>
      <c r="P10" s="115">
        <v>0</v>
      </c>
      <c r="Q10" s="115">
        <v>0</v>
      </c>
      <c r="R10" s="115">
        <v>0</v>
      </c>
      <c r="S10" s="55"/>
    </row>
    <row r="11" spans="1:19" s="56" customFormat="1" ht="18" customHeight="1">
      <c r="A11" s="785"/>
      <c r="B11" s="264" t="s">
        <v>44</v>
      </c>
      <c r="C11" s="68">
        <v>40</v>
      </c>
      <c r="D11" s="115">
        <v>42</v>
      </c>
      <c r="E11" s="115">
        <v>33</v>
      </c>
      <c r="F11" s="115">
        <v>39</v>
      </c>
      <c r="G11" s="71">
        <v>0</v>
      </c>
      <c r="H11" s="115">
        <v>0</v>
      </c>
      <c r="I11" s="115">
        <v>0</v>
      </c>
      <c r="J11" s="128">
        <v>0</v>
      </c>
      <c r="K11" s="70">
        <v>0</v>
      </c>
      <c r="L11" s="115">
        <v>0</v>
      </c>
      <c r="M11" s="115">
        <v>0</v>
      </c>
      <c r="N11" s="128">
        <v>0</v>
      </c>
      <c r="O11" s="70">
        <v>0</v>
      </c>
      <c r="P11" s="115">
        <v>0</v>
      </c>
      <c r="Q11" s="115">
        <v>0</v>
      </c>
      <c r="R11" s="115">
        <v>0</v>
      </c>
      <c r="S11" s="55"/>
    </row>
    <row r="12" spans="1:19" s="56" customFormat="1" ht="18" customHeight="1">
      <c r="A12" s="785"/>
      <c r="B12" s="264" t="s">
        <v>46</v>
      </c>
      <c r="C12" s="68">
        <v>4</v>
      </c>
      <c r="D12" s="115">
        <v>44</v>
      </c>
      <c r="E12" s="115">
        <v>3</v>
      </c>
      <c r="F12" s="115">
        <v>33</v>
      </c>
      <c r="G12" s="71">
        <v>0</v>
      </c>
      <c r="H12" s="115">
        <v>0</v>
      </c>
      <c r="I12" s="115">
        <v>0</v>
      </c>
      <c r="J12" s="128">
        <v>0</v>
      </c>
      <c r="K12" s="70">
        <v>0</v>
      </c>
      <c r="L12" s="115">
        <v>0</v>
      </c>
      <c r="M12" s="115">
        <v>0</v>
      </c>
      <c r="N12" s="128">
        <v>0</v>
      </c>
      <c r="O12" s="70">
        <v>0</v>
      </c>
      <c r="P12" s="115">
        <v>0</v>
      </c>
      <c r="Q12" s="115">
        <v>0</v>
      </c>
      <c r="R12" s="115">
        <v>0</v>
      </c>
      <c r="S12" s="55"/>
    </row>
    <row r="13" spans="1:19" s="56" customFormat="1" ht="18" customHeight="1">
      <c r="A13" s="785"/>
      <c r="B13" s="264" t="s">
        <v>48</v>
      </c>
      <c r="C13" s="68">
        <v>4</v>
      </c>
      <c r="D13" s="115">
        <v>77</v>
      </c>
      <c r="E13" s="115">
        <v>2</v>
      </c>
      <c r="F13" s="115">
        <v>70</v>
      </c>
      <c r="G13" s="71">
        <v>0</v>
      </c>
      <c r="H13" s="115">
        <v>0</v>
      </c>
      <c r="I13" s="115">
        <v>0</v>
      </c>
      <c r="J13" s="128">
        <v>0</v>
      </c>
      <c r="K13" s="70">
        <v>0</v>
      </c>
      <c r="L13" s="115">
        <v>0</v>
      </c>
      <c r="M13" s="115">
        <v>0</v>
      </c>
      <c r="N13" s="128">
        <v>0</v>
      </c>
      <c r="O13" s="70">
        <v>0</v>
      </c>
      <c r="P13" s="115">
        <v>0</v>
      </c>
      <c r="Q13" s="115">
        <v>0</v>
      </c>
      <c r="R13" s="115">
        <v>0</v>
      </c>
      <c r="S13" s="55"/>
    </row>
    <row r="14" spans="1:19" s="56" customFormat="1" ht="18" customHeight="1">
      <c r="A14" s="785"/>
      <c r="B14" s="264" t="s">
        <v>73</v>
      </c>
      <c r="C14" s="68">
        <v>0</v>
      </c>
      <c r="D14" s="115">
        <v>0</v>
      </c>
      <c r="E14" s="115">
        <v>0</v>
      </c>
      <c r="F14" s="115">
        <v>0</v>
      </c>
      <c r="G14" s="71">
        <v>0</v>
      </c>
      <c r="H14" s="115">
        <v>0</v>
      </c>
      <c r="I14" s="115">
        <v>0</v>
      </c>
      <c r="J14" s="128">
        <v>0</v>
      </c>
      <c r="K14" s="70">
        <v>0</v>
      </c>
      <c r="L14" s="115">
        <v>0</v>
      </c>
      <c r="M14" s="115">
        <v>0</v>
      </c>
      <c r="N14" s="128">
        <v>0</v>
      </c>
      <c r="O14" s="70">
        <v>0</v>
      </c>
      <c r="P14" s="115">
        <v>0</v>
      </c>
      <c r="Q14" s="115">
        <v>0</v>
      </c>
      <c r="R14" s="115">
        <v>0</v>
      </c>
      <c r="S14" s="55"/>
    </row>
    <row r="15" spans="1:19" s="56" customFormat="1" ht="19.5" customHeight="1">
      <c r="A15" s="861" t="s">
        <v>124</v>
      </c>
      <c r="B15" s="266" t="s">
        <v>417</v>
      </c>
      <c r="C15" s="267">
        <v>42</v>
      </c>
      <c r="D15" s="140">
        <v>36</v>
      </c>
      <c r="E15" s="140">
        <v>41</v>
      </c>
      <c r="F15" s="142">
        <v>34</v>
      </c>
      <c r="G15" s="144">
        <f aca="true" t="shared" si="1" ref="G15:R15">SUM(G16:G21)</f>
        <v>0</v>
      </c>
      <c r="H15" s="140">
        <f t="shared" si="1"/>
        <v>0</v>
      </c>
      <c r="I15" s="140">
        <f t="shared" si="1"/>
        <v>0</v>
      </c>
      <c r="J15" s="142">
        <f t="shared" si="1"/>
        <v>0</v>
      </c>
      <c r="K15" s="144">
        <f t="shared" si="1"/>
        <v>0</v>
      </c>
      <c r="L15" s="140">
        <f t="shared" si="1"/>
        <v>0</v>
      </c>
      <c r="M15" s="140">
        <f t="shared" si="1"/>
        <v>0</v>
      </c>
      <c r="N15" s="142">
        <f t="shared" si="1"/>
        <v>0</v>
      </c>
      <c r="O15" s="144">
        <f t="shared" si="1"/>
        <v>0</v>
      </c>
      <c r="P15" s="140">
        <f t="shared" si="1"/>
        <v>0</v>
      </c>
      <c r="Q15" s="140">
        <f t="shared" si="1"/>
        <v>0</v>
      </c>
      <c r="R15" s="140">
        <f t="shared" si="1"/>
        <v>0</v>
      </c>
      <c r="S15" s="55"/>
    </row>
    <row r="16" spans="1:19" s="56" customFormat="1" ht="18" customHeight="1">
      <c r="A16" s="785"/>
      <c r="B16" s="264" t="s">
        <v>53</v>
      </c>
      <c r="C16" s="68">
        <v>0</v>
      </c>
      <c r="D16" s="115">
        <v>0</v>
      </c>
      <c r="E16" s="115">
        <v>0</v>
      </c>
      <c r="F16" s="115">
        <v>0</v>
      </c>
      <c r="G16" s="71">
        <v>0</v>
      </c>
      <c r="H16" s="115">
        <v>0</v>
      </c>
      <c r="I16" s="115">
        <v>0</v>
      </c>
      <c r="J16" s="128">
        <v>0</v>
      </c>
      <c r="K16" s="70">
        <v>0</v>
      </c>
      <c r="L16" s="115">
        <v>0</v>
      </c>
      <c r="M16" s="115">
        <v>0</v>
      </c>
      <c r="N16" s="128">
        <v>0</v>
      </c>
      <c r="O16" s="70">
        <v>0</v>
      </c>
      <c r="P16" s="115">
        <v>0</v>
      </c>
      <c r="Q16" s="115">
        <v>0</v>
      </c>
      <c r="R16" s="115">
        <v>0</v>
      </c>
      <c r="S16" s="55"/>
    </row>
    <row r="17" spans="1:19" s="56" customFormat="1" ht="18" customHeight="1">
      <c r="A17" s="785"/>
      <c r="B17" s="264" t="s">
        <v>55</v>
      </c>
      <c r="C17" s="68">
        <v>26</v>
      </c>
      <c r="D17" s="115">
        <v>1</v>
      </c>
      <c r="E17" s="115">
        <v>25</v>
      </c>
      <c r="F17" s="115">
        <v>1</v>
      </c>
      <c r="G17" s="71">
        <v>0</v>
      </c>
      <c r="H17" s="115">
        <v>0</v>
      </c>
      <c r="I17" s="115">
        <v>0</v>
      </c>
      <c r="J17" s="128">
        <v>0</v>
      </c>
      <c r="K17" s="70">
        <v>0</v>
      </c>
      <c r="L17" s="115">
        <v>0</v>
      </c>
      <c r="M17" s="115">
        <v>0</v>
      </c>
      <c r="N17" s="128">
        <v>0</v>
      </c>
      <c r="O17" s="70">
        <v>0</v>
      </c>
      <c r="P17" s="115">
        <v>0</v>
      </c>
      <c r="Q17" s="115">
        <v>0</v>
      </c>
      <c r="R17" s="115">
        <v>0</v>
      </c>
      <c r="S17" s="55"/>
    </row>
    <row r="18" spans="1:19" s="56" customFormat="1" ht="18" customHeight="1">
      <c r="A18" s="785"/>
      <c r="B18" s="264" t="s">
        <v>57</v>
      </c>
      <c r="C18" s="68">
        <v>5</v>
      </c>
      <c r="D18" s="115">
        <v>20</v>
      </c>
      <c r="E18" s="115">
        <v>5</v>
      </c>
      <c r="F18" s="115">
        <v>19</v>
      </c>
      <c r="G18" s="71">
        <v>0</v>
      </c>
      <c r="H18" s="115">
        <v>0</v>
      </c>
      <c r="I18" s="115">
        <v>0</v>
      </c>
      <c r="J18" s="128">
        <v>0</v>
      </c>
      <c r="K18" s="70">
        <v>0</v>
      </c>
      <c r="L18" s="115">
        <v>0</v>
      </c>
      <c r="M18" s="115">
        <v>0</v>
      </c>
      <c r="N18" s="128">
        <v>0</v>
      </c>
      <c r="O18" s="70">
        <v>0</v>
      </c>
      <c r="P18" s="115">
        <v>0</v>
      </c>
      <c r="Q18" s="115">
        <v>0</v>
      </c>
      <c r="R18" s="115">
        <v>0</v>
      </c>
      <c r="S18" s="55"/>
    </row>
    <row r="19" spans="1:19" s="56" customFormat="1" ht="18" customHeight="1">
      <c r="A19" s="785"/>
      <c r="B19" s="264" t="s">
        <v>59</v>
      </c>
      <c r="C19" s="68">
        <v>0</v>
      </c>
      <c r="D19" s="115">
        <v>0</v>
      </c>
      <c r="E19" s="115">
        <v>0</v>
      </c>
      <c r="F19" s="115">
        <v>0</v>
      </c>
      <c r="G19" s="71">
        <v>0</v>
      </c>
      <c r="H19" s="115">
        <v>0</v>
      </c>
      <c r="I19" s="115">
        <v>0</v>
      </c>
      <c r="J19" s="128">
        <v>0</v>
      </c>
      <c r="K19" s="70">
        <v>0</v>
      </c>
      <c r="L19" s="115">
        <v>0</v>
      </c>
      <c r="M19" s="115">
        <v>0</v>
      </c>
      <c r="N19" s="128">
        <v>0</v>
      </c>
      <c r="O19" s="70">
        <v>0</v>
      </c>
      <c r="P19" s="115">
        <v>0</v>
      </c>
      <c r="Q19" s="115">
        <v>0</v>
      </c>
      <c r="R19" s="115">
        <v>0</v>
      </c>
      <c r="S19" s="55"/>
    </row>
    <row r="20" spans="1:19" s="56" customFormat="1" ht="18" customHeight="1">
      <c r="A20" s="785"/>
      <c r="B20" s="264" t="s">
        <v>61</v>
      </c>
      <c r="C20" s="68">
        <v>0</v>
      </c>
      <c r="D20" s="115">
        <v>0</v>
      </c>
      <c r="E20" s="115">
        <v>0</v>
      </c>
      <c r="F20" s="115">
        <v>0</v>
      </c>
      <c r="G20" s="71">
        <v>0</v>
      </c>
      <c r="H20" s="115">
        <v>0</v>
      </c>
      <c r="I20" s="115">
        <v>0</v>
      </c>
      <c r="J20" s="128">
        <v>0</v>
      </c>
      <c r="K20" s="70">
        <v>0</v>
      </c>
      <c r="L20" s="115">
        <v>0</v>
      </c>
      <c r="M20" s="115">
        <v>0</v>
      </c>
      <c r="N20" s="128">
        <v>0</v>
      </c>
      <c r="O20" s="70">
        <v>0</v>
      </c>
      <c r="P20" s="115">
        <v>0</v>
      </c>
      <c r="Q20" s="115">
        <v>0</v>
      </c>
      <c r="R20" s="115">
        <v>0</v>
      </c>
      <c r="S20" s="55"/>
    </row>
    <row r="21" spans="1:19" s="56" customFormat="1" ht="18" customHeight="1">
      <c r="A21" s="799"/>
      <c r="B21" s="265" t="s">
        <v>73</v>
      </c>
      <c r="C21" s="256">
        <v>11</v>
      </c>
      <c r="D21" s="135">
        <v>15</v>
      </c>
      <c r="E21" s="135">
        <v>11</v>
      </c>
      <c r="F21" s="135">
        <v>14</v>
      </c>
      <c r="G21" s="136">
        <v>0</v>
      </c>
      <c r="H21" s="135">
        <v>0</v>
      </c>
      <c r="I21" s="135">
        <v>0</v>
      </c>
      <c r="J21" s="137">
        <v>0</v>
      </c>
      <c r="K21" s="138">
        <v>0</v>
      </c>
      <c r="L21" s="135">
        <v>0</v>
      </c>
      <c r="M21" s="135">
        <v>0</v>
      </c>
      <c r="N21" s="137">
        <v>0</v>
      </c>
      <c r="O21" s="138">
        <v>0</v>
      </c>
      <c r="P21" s="135">
        <v>0</v>
      </c>
      <c r="Q21" s="135">
        <v>0</v>
      </c>
      <c r="R21" s="135">
        <v>0</v>
      </c>
      <c r="S21" s="55"/>
    </row>
    <row r="22" spans="1:19" s="56" customFormat="1" ht="19.5" customHeight="1">
      <c r="A22" s="785" t="s">
        <v>125</v>
      </c>
      <c r="B22" s="257" t="s">
        <v>417</v>
      </c>
      <c r="C22" s="249">
        <v>14</v>
      </c>
      <c r="D22" s="131">
        <v>113</v>
      </c>
      <c r="E22" s="131">
        <v>14</v>
      </c>
      <c r="F22" s="142">
        <v>108</v>
      </c>
      <c r="G22" s="130">
        <f aca="true" t="shared" si="2" ref="G22:R22">SUM(G23:G27)</f>
        <v>0</v>
      </c>
      <c r="H22" s="131">
        <f t="shared" si="2"/>
        <v>0</v>
      </c>
      <c r="I22" s="131">
        <f t="shared" si="2"/>
        <v>0</v>
      </c>
      <c r="J22" s="250">
        <f t="shared" si="2"/>
        <v>0</v>
      </c>
      <c r="K22" s="130">
        <v>21</v>
      </c>
      <c r="L22" s="131">
        <v>136</v>
      </c>
      <c r="M22" s="131">
        <v>17</v>
      </c>
      <c r="N22" s="250">
        <v>124</v>
      </c>
      <c r="O22" s="130">
        <f t="shared" si="2"/>
        <v>0</v>
      </c>
      <c r="P22" s="131">
        <f t="shared" si="2"/>
        <v>0</v>
      </c>
      <c r="Q22" s="131">
        <f t="shared" si="2"/>
        <v>0</v>
      </c>
      <c r="R22" s="140">
        <f t="shared" si="2"/>
        <v>0</v>
      </c>
      <c r="S22" s="55"/>
    </row>
    <row r="23" spans="1:19" s="56" customFormat="1" ht="18" customHeight="1">
      <c r="A23" s="785"/>
      <c r="B23" s="510" t="s">
        <v>65</v>
      </c>
      <c r="C23" s="383">
        <v>0</v>
      </c>
      <c r="D23" s="536">
        <v>32</v>
      </c>
      <c r="E23" s="115">
        <v>0</v>
      </c>
      <c r="F23" s="115">
        <v>32</v>
      </c>
      <c r="G23" s="71">
        <v>0</v>
      </c>
      <c r="H23" s="115">
        <v>0</v>
      </c>
      <c r="I23" s="115">
        <v>0</v>
      </c>
      <c r="J23" s="128">
        <v>0</v>
      </c>
      <c r="K23" s="70">
        <v>0</v>
      </c>
      <c r="L23" s="115">
        <v>115</v>
      </c>
      <c r="M23" s="115">
        <v>0</v>
      </c>
      <c r="N23" s="128">
        <v>106</v>
      </c>
      <c r="O23" s="70">
        <v>0</v>
      </c>
      <c r="P23" s="115">
        <v>0</v>
      </c>
      <c r="Q23" s="115">
        <v>0</v>
      </c>
      <c r="R23" s="115">
        <v>0</v>
      </c>
      <c r="S23" s="55"/>
    </row>
    <row r="24" spans="1:19" s="56" customFormat="1" ht="18" customHeight="1">
      <c r="A24" s="785"/>
      <c r="B24" s="511" t="s">
        <v>67</v>
      </c>
      <c r="C24" s="224">
        <v>0</v>
      </c>
      <c r="D24" s="70">
        <v>0</v>
      </c>
      <c r="E24" s="115">
        <v>0</v>
      </c>
      <c r="F24" s="115">
        <v>0</v>
      </c>
      <c r="G24" s="71">
        <v>0</v>
      </c>
      <c r="H24" s="115">
        <v>0</v>
      </c>
      <c r="I24" s="115">
        <v>0</v>
      </c>
      <c r="J24" s="128">
        <v>0</v>
      </c>
      <c r="K24" s="70">
        <v>0</v>
      </c>
      <c r="L24" s="115">
        <v>0</v>
      </c>
      <c r="M24" s="115">
        <v>0</v>
      </c>
      <c r="N24" s="128">
        <v>0</v>
      </c>
      <c r="O24" s="70">
        <v>0</v>
      </c>
      <c r="P24" s="115">
        <v>0</v>
      </c>
      <c r="Q24" s="115">
        <v>0</v>
      </c>
      <c r="R24" s="115">
        <v>0</v>
      </c>
      <c r="S24" s="55"/>
    </row>
    <row r="25" spans="1:19" s="56" customFormat="1" ht="18" customHeight="1">
      <c r="A25" s="785"/>
      <c r="B25" s="511" t="s">
        <v>69</v>
      </c>
      <c r="C25" s="537">
        <v>13</v>
      </c>
      <c r="D25" s="536">
        <v>17</v>
      </c>
      <c r="E25" s="115">
        <v>13</v>
      </c>
      <c r="F25" s="115">
        <v>17</v>
      </c>
      <c r="G25" s="71">
        <v>0</v>
      </c>
      <c r="H25" s="115">
        <v>0</v>
      </c>
      <c r="I25" s="115">
        <v>0</v>
      </c>
      <c r="J25" s="128">
        <v>0</v>
      </c>
      <c r="K25" s="70">
        <v>21</v>
      </c>
      <c r="L25" s="115">
        <v>21</v>
      </c>
      <c r="M25" s="115">
        <v>17</v>
      </c>
      <c r="N25" s="128">
        <v>18</v>
      </c>
      <c r="O25" s="70">
        <v>0</v>
      </c>
      <c r="P25" s="115">
        <v>0</v>
      </c>
      <c r="Q25" s="115">
        <v>0</v>
      </c>
      <c r="R25" s="115">
        <v>0</v>
      </c>
      <c r="S25" s="55"/>
    </row>
    <row r="26" spans="1:19" s="56" customFormat="1" ht="18" customHeight="1">
      <c r="A26" s="785"/>
      <c r="B26" s="511" t="s">
        <v>71</v>
      </c>
      <c r="C26" s="224">
        <v>0</v>
      </c>
      <c r="D26" s="70">
        <v>0</v>
      </c>
      <c r="E26" s="115">
        <v>0</v>
      </c>
      <c r="F26" s="115">
        <v>0</v>
      </c>
      <c r="G26" s="225">
        <v>0</v>
      </c>
      <c r="H26" s="115">
        <v>0</v>
      </c>
      <c r="I26" s="115">
        <v>0</v>
      </c>
      <c r="J26" s="128">
        <v>0</v>
      </c>
      <c r="K26" s="70">
        <v>0</v>
      </c>
      <c r="L26" s="115">
        <v>0</v>
      </c>
      <c r="M26" s="115">
        <v>0</v>
      </c>
      <c r="N26" s="128">
        <v>0</v>
      </c>
      <c r="O26" s="70">
        <v>0</v>
      </c>
      <c r="P26" s="115">
        <v>0</v>
      </c>
      <c r="Q26" s="115">
        <v>0</v>
      </c>
      <c r="R26" s="115">
        <v>0</v>
      </c>
      <c r="S26" s="55"/>
    </row>
    <row r="27" spans="1:19" s="56" customFormat="1" ht="18" customHeight="1">
      <c r="A27" s="785"/>
      <c r="B27" s="512" t="s">
        <v>73</v>
      </c>
      <c r="C27" s="538">
        <v>1</v>
      </c>
      <c r="D27" s="536">
        <v>64</v>
      </c>
      <c r="E27" s="115">
        <v>1</v>
      </c>
      <c r="F27" s="115">
        <v>59</v>
      </c>
      <c r="G27" s="134">
        <v>0</v>
      </c>
      <c r="H27" s="115">
        <v>0</v>
      </c>
      <c r="I27" s="115">
        <v>0</v>
      </c>
      <c r="J27" s="128">
        <v>0</v>
      </c>
      <c r="K27" s="70">
        <v>0</v>
      </c>
      <c r="L27" s="115">
        <v>0</v>
      </c>
      <c r="M27" s="115">
        <v>0</v>
      </c>
      <c r="N27" s="128">
        <v>0</v>
      </c>
      <c r="O27" s="70">
        <v>0</v>
      </c>
      <c r="P27" s="115">
        <v>0</v>
      </c>
      <c r="Q27" s="115">
        <v>0</v>
      </c>
      <c r="R27" s="115">
        <v>0</v>
      </c>
      <c r="S27" s="55"/>
    </row>
    <row r="28" spans="1:19" s="56" customFormat="1" ht="19.5" customHeight="1">
      <c r="A28" s="787" t="s">
        <v>418</v>
      </c>
      <c r="B28" s="862"/>
      <c r="C28" s="280">
        <v>0</v>
      </c>
      <c r="D28" s="124">
        <v>0</v>
      </c>
      <c r="E28" s="124">
        <v>0</v>
      </c>
      <c r="F28" s="124">
        <v>0</v>
      </c>
      <c r="G28" s="125">
        <v>0</v>
      </c>
      <c r="H28" s="124">
        <v>0</v>
      </c>
      <c r="I28" s="124">
        <v>0</v>
      </c>
      <c r="J28" s="126">
        <v>0</v>
      </c>
      <c r="K28" s="117">
        <v>6</v>
      </c>
      <c r="L28" s="124">
        <v>52</v>
      </c>
      <c r="M28" s="124">
        <v>5</v>
      </c>
      <c r="N28" s="126">
        <v>48</v>
      </c>
      <c r="O28" s="117">
        <v>0</v>
      </c>
      <c r="P28" s="124">
        <v>0</v>
      </c>
      <c r="Q28" s="124">
        <v>0</v>
      </c>
      <c r="R28" s="124">
        <v>0</v>
      </c>
      <c r="S28" s="55"/>
    </row>
    <row r="29" spans="1:19" s="56" customFormat="1" ht="19.5" customHeight="1">
      <c r="A29" s="787" t="s">
        <v>126</v>
      </c>
      <c r="B29" s="862"/>
      <c r="C29" s="280">
        <v>0</v>
      </c>
      <c r="D29" s="124">
        <v>0</v>
      </c>
      <c r="E29" s="124">
        <v>0</v>
      </c>
      <c r="F29" s="124">
        <v>0</v>
      </c>
      <c r="G29" s="125">
        <v>0</v>
      </c>
      <c r="H29" s="124">
        <v>0</v>
      </c>
      <c r="I29" s="124">
        <v>0</v>
      </c>
      <c r="J29" s="126">
        <v>0</v>
      </c>
      <c r="K29" s="125">
        <v>0</v>
      </c>
      <c r="L29" s="124">
        <v>0</v>
      </c>
      <c r="M29" s="124">
        <v>0</v>
      </c>
      <c r="N29" s="126">
        <v>0</v>
      </c>
      <c r="O29" s="117">
        <v>0</v>
      </c>
      <c r="P29" s="124">
        <v>0</v>
      </c>
      <c r="Q29" s="124">
        <v>0</v>
      </c>
      <c r="R29" s="124">
        <v>0</v>
      </c>
      <c r="S29" s="55"/>
    </row>
    <row r="30" spans="1:19" s="56" customFormat="1" ht="19.5" customHeight="1">
      <c r="A30" s="787" t="s">
        <v>78</v>
      </c>
      <c r="B30" s="862"/>
      <c r="C30" s="280">
        <v>3</v>
      </c>
      <c r="D30" s="124">
        <v>29</v>
      </c>
      <c r="E30" s="124">
        <v>2</v>
      </c>
      <c r="F30" s="124">
        <v>29</v>
      </c>
      <c r="G30" s="125">
        <v>0</v>
      </c>
      <c r="H30" s="124">
        <v>0</v>
      </c>
      <c r="I30" s="124">
        <v>0</v>
      </c>
      <c r="J30" s="126">
        <v>0</v>
      </c>
      <c r="K30" s="117">
        <v>0</v>
      </c>
      <c r="L30" s="124">
        <v>0</v>
      </c>
      <c r="M30" s="124">
        <v>0</v>
      </c>
      <c r="N30" s="126">
        <v>0</v>
      </c>
      <c r="O30" s="117">
        <v>0</v>
      </c>
      <c r="P30" s="124">
        <v>0</v>
      </c>
      <c r="Q30" s="124">
        <v>0</v>
      </c>
      <c r="R30" s="124">
        <v>0</v>
      </c>
      <c r="S30" s="55"/>
    </row>
    <row r="31" spans="1:19" s="56" customFormat="1" ht="19.5" customHeight="1">
      <c r="A31" s="861" t="s">
        <v>127</v>
      </c>
      <c r="B31" s="266" t="s">
        <v>417</v>
      </c>
      <c r="C31" s="267">
        <v>108</v>
      </c>
      <c r="D31" s="140">
        <v>142</v>
      </c>
      <c r="E31" s="140">
        <v>96</v>
      </c>
      <c r="F31" s="142">
        <v>135</v>
      </c>
      <c r="G31" s="144">
        <f aca="true" t="shared" si="3" ref="G31:R31">SUM(G32:G37)</f>
        <v>0</v>
      </c>
      <c r="H31" s="140">
        <f t="shared" si="3"/>
        <v>0</v>
      </c>
      <c r="I31" s="140">
        <f t="shared" si="3"/>
        <v>0</v>
      </c>
      <c r="J31" s="142">
        <f t="shared" si="3"/>
        <v>0</v>
      </c>
      <c r="K31" s="144">
        <f t="shared" si="3"/>
        <v>687</v>
      </c>
      <c r="L31" s="140">
        <f t="shared" si="3"/>
        <v>363</v>
      </c>
      <c r="M31" s="140">
        <f t="shared" si="3"/>
        <v>290</v>
      </c>
      <c r="N31" s="142">
        <f t="shared" si="3"/>
        <v>127</v>
      </c>
      <c r="O31" s="144">
        <f t="shared" si="3"/>
        <v>0</v>
      </c>
      <c r="P31" s="140">
        <f t="shared" si="3"/>
        <v>0</v>
      </c>
      <c r="Q31" s="140">
        <f t="shared" si="3"/>
        <v>0</v>
      </c>
      <c r="R31" s="140">
        <f t="shared" si="3"/>
        <v>0</v>
      </c>
      <c r="S31" s="55"/>
    </row>
    <row r="32" spans="1:19" s="56" customFormat="1" ht="18" customHeight="1">
      <c r="A32" s="785"/>
      <c r="B32" s="264" t="s">
        <v>82</v>
      </c>
      <c r="C32" s="68">
        <v>84</v>
      </c>
      <c r="D32" s="115">
        <v>46</v>
      </c>
      <c r="E32" s="115">
        <v>72</v>
      </c>
      <c r="F32" s="115">
        <v>40</v>
      </c>
      <c r="G32" s="71">
        <v>0</v>
      </c>
      <c r="H32" s="115">
        <v>0</v>
      </c>
      <c r="I32" s="115">
        <v>0</v>
      </c>
      <c r="J32" s="128">
        <v>0</v>
      </c>
      <c r="K32" s="70">
        <v>0</v>
      </c>
      <c r="L32" s="115">
        <v>0</v>
      </c>
      <c r="M32" s="115">
        <v>0</v>
      </c>
      <c r="N32" s="128">
        <v>0</v>
      </c>
      <c r="O32" s="70">
        <v>0</v>
      </c>
      <c r="P32" s="115">
        <v>0</v>
      </c>
      <c r="Q32" s="115">
        <v>0</v>
      </c>
      <c r="R32" s="115">
        <v>0</v>
      </c>
      <c r="S32" s="55"/>
    </row>
    <row r="33" spans="1:19" s="56" customFormat="1" ht="18" customHeight="1">
      <c r="A33" s="785"/>
      <c r="B33" s="264" t="s">
        <v>84</v>
      </c>
      <c r="C33" s="68">
        <v>0</v>
      </c>
      <c r="D33" s="115">
        <v>0</v>
      </c>
      <c r="E33" s="115">
        <v>0</v>
      </c>
      <c r="F33" s="115">
        <v>0</v>
      </c>
      <c r="G33" s="71">
        <v>0</v>
      </c>
      <c r="H33" s="115">
        <v>0</v>
      </c>
      <c r="I33" s="115">
        <v>0</v>
      </c>
      <c r="J33" s="128">
        <v>0</v>
      </c>
      <c r="K33" s="70">
        <v>0</v>
      </c>
      <c r="L33" s="115">
        <v>0</v>
      </c>
      <c r="M33" s="115">
        <v>0</v>
      </c>
      <c r="N33" s="128">
        <v>0</v>
      </c>
      <c r="O33" s="70">
        <v>0</v>
      </c>
      <c r="P33" s="115">
        <v>0</v>
      </c>
      <c r="Q33" s="115">
        <v>0</v>
      </c>
      <c r="R33" s="115">
        <v>0</v>
      </c>
      <c r="S33" s="55"/>
    </row>
    <row r="34" spans="1:19" s="56" customFormat="1" ht="18" customHeight="1">
      <c r="A34" s="785"/>
      <c r="B34" s="264" t="s">
        <v>86</v>
      </c>
      <c r="C34" s="68">
        <v>0</v>
      </c>
      <c r="D34" s="115">
        <v>0</v>
      </c>
      <c r="E34" s="115">
        <v>0</v>
      </c>
      <c r="F34" s="115">
        <v>0</v>
      </c>
      <c r="G34" s="71">
        <v>0</v>
      </c>
      <c r="H34" s="115">
        <v>0</v>
      </c>
      <c r="I34" s="115">
        <v>0</v>
      </c>
      <c r="J34" s="128">
        <v>0</v>
      </c>
      <c r="K34" s="70">
        <v>0</v>
      </c>
      <c r="L34" s="115">
        <v>16</v>
      </c>
      <c r="M34" s="115">
        <v>0</v>
      </c>
      <c r="N34" s="128">
        <v>15</v>
      </c>
      <c r="O34" s="70">
        <v>0</v>
      </c>
      <c r="P34" s="115">
        <v>0</v>
      </c>
      <c r="Q34" s="115">
        <v>0</v>
      </c>
      <c r="R34" s="115">
        <v>0</v>
      </c>
      <c r="S34" s="55"/>
    </row>
    <row r="35" spans="1:19" s="56" customFormat="1" ht="18" customHeight="1">
      <c r="A35" s="785"/>
      <c r="B35" s="264" t="s">
        <v>88</v>
      </c>
      <c r="C35" s="68">
        <v>0</v>
      </c>
      <c r="D35" s="115">
        <v>0</v>
      </c>
      <c r="E35" s="115">
        <v>0</v>
      </c>
      <c r="F35" s="115">
        <v>0</v>
      </c>
      <c r="G35" s="71">
        <v>0</v>
      </c>
      <c r="H35" s="115">
        <v>0</v>
      </c>
      <c r="I35" s="115">
        <v>0</v>
      </c>
      <c r="J35" s="128">
        <v>0</v>
      </c>
      <c r="K35" s="70">
        <v>0</v>
      </c>
      <c r="L35" s="115">
        <v>0</v>
      </c>
      <c r="M35" s="115">
        <v>0</v>
      </c>
      <c r="N35" s="128">
        <v>0</v>
      </c>
      <c r="O35" s="70" t="s">
        <v>419</v>
      </c>
      <c r="P35" s="115" t="s">
        <v>419</v>
      </c>
      <c r="Q35" s="115">
        <v>0</v>
      </c>
      <c r="R35" s="115">
        <v>0</v>
      </c>
      <c r="S35" s="55"/>
    </row>
    <row r="36" spans="1:19" s="56" customFormat="1" ht="18" customHeight="1">
      <c r="A36" s="785"/>
      <c r="B36" s="264" t="s">
        <v>90</v>
      </c>
      <c r="C36" s="68">
        <v>0</v>
      </c>
      <c r="D36" s="115">
        <v>0</v>
      </c>
      <c r="E36" s="115">
        <v>0</v>
      </c>
      <c r="F36" s="115">
        <v>0</v>
      </c>
      <c r="G36" s="71">
        <v>0</v>
      </c>
      <c r="H36" s="115">
        <v>0</v>
      </c>
      <c r="I36" s="115">
        <v>0</v>
      </c>
      <c r="J36" s="128">
        <v>0</v>
      </c>
      <c r="K36" s="70">
        <v>0</v>
      </c>
      <c r="L36" s="115">
        <v>0</v>
      </c>
      <c r="M36" s="115">
        <v>0</v>
      </c>
      <c r="N36" s="128">
        <v>0</v>
      </c>
      <c r="O36" s="70">
        <v>0</v>
      </c>
      <c r="P36" s="115">
        <v>0</v>
      </c>
      <c r="Q36" s="115">
        <v>0</v>
      </c>
      <c r="R36" s="115">
        <v>0</v>
      </c>
      <c r="S36" s="55"/>
    </row>
    <row r="37" spans="1:19" s="56" customFormat="1" ht="18" customHeight="1">
      <c r="A37" s="799"/>
      <c r="B37" s="265" t="s">
        <v>73</v>
      </c>
      <c r="C37" s="256">
        <v>24</v>
      </c>
      <c r="D37" s="135">
        <v>96</v>
      </c>
      <c r="E37" s="135">
        <v>24</v>
      </c>
      <c r="F37" s="135">
        <v>95</v>
      </c>
      <c r="G37" s="136">
        <v>0</v>
      </c>
      <c r="H37" s="135">
        <v>0</v>
      </c>
      <c r="I37" s="135">
        <v>0</v>
      </c>
      <c r="J37" s="137">
        <v>0</v>
      </c>
      <c r="K37" s="281">
        <v>687</v>
      </c>
      <c r="L37" s="135">
        <v>347</v>
      </c>
      <c r="M37" s="135">
        <v>290</v>
      </c>
      <c r="N37" s="137">
        <v>112</v>
      </c>
      <c r="O37" s="138">
        <v>0</v>
      </c>
      <c r="P37" s="135">
        <v>0</v>
      </c>
      <c r="Q37" s="282">
        <v>0</v>
      </c>
      <c r="R37" s="135">
        <v>0</v>
      </c>
      <c r="S37" s="55"/>
    </row>
    <row r="38" spans="1:19" s="56" customFormat="1" ht="19.5" customHeight="1" thickBot="1">
      <c r="A38" s="782" t="s">
        <v>420</v>
      </c>
      <c r="B38" s="806"/>
      <c r="C38" s="78">
        <v>69</v>
      </c>
      <c r="D38" s="156">
        <v>113</v>
      </c>
      <c r="E38" s="156">
        <v>69</v>
      </c>
      <c r="F38" s="156">
        <v>111</v>
      </c>
      <c r="G38" s="81">
        <v>0</v>
      </c>
      <c r="H38" s="156">
        <v>0</v>
      </c>
      <c r="I38" s="156">
        <v>0</v>
      </c>
      <c r="J38" s="154">
        <v>0</v>
      </c>
      <c r="K38" s="80">
        <v>0</v>
      </c>
      <c r="L38" s="156">
        <v>0</v>
      </c>
      <c r="M38" s="156">
        <v>0</v>
      </c>
      <c r="N38" s="154">
        <v>0</v>
      </c>
      <c r="O38" s="80">
        <v>75</v>
      </c>
      <c r="P38" s="156">
        <v>53</v>
      </c>
      <c r="Q38" s="156">
        <v>49</v>
      </c>
      <c r="R38" s="156">
        <v>42</v>
      </c>
      <c r="S38" s="55"/>
    </row>
  </sheetData>
  <sheetProtection/>
  <mergeCells count="23">
    <mergeCell ref="O6:P6"/>
    <mergeCell ref="Q6:R6"/>
    <mergeCell ref="K4:R4"/>
    <mergeCell ref="K5:N5"/>
    <mergeCell ref="O5:R5"/>
    <mergeCell ref="C4:J4"/>
    <mergeCell ref="C5:F5"/>
    <mergeCell ref="G5:J5"/>
    <mergeCell ref="C6:D6"/>
    <mergeCell ref="E6:F6"/>
    <mergeCell ref="G6:H6"/>
    <mergeCell ref="I6:J6"/>
    <mergeCell ref="K6:L6"/>
    <mergeCell ref="M6:N6"/>
    <mergeCell ref="A30:B30"/>
    <mergeCell ref="A31:A37"/>
    <mergeCell ref="A38:B38"/>
    <mergeCell ref="A4:B7"/>
    <mergeCell ref="A8:A14"/>
    <mergeCell ref="A15:A21"/>
    <mergeCell ref="A22:A27"/>
    <mergeCell ref="A28:B28"/>
    <mergeCell ref="A29:B29"/>
  </mergeCells>
  <printOptions horizontalCentered="1"/>
  <pageMargins left="0.3937007874015748" right="0.7086614173228347" top="0.7874015748031497" bottom="0.5118110236220472" header="0.5118110236220472" footer="0.5118110236220472"/>
  <pageSetup horizontalDpi="600" verticalDpi="600" orientation="portrait" paperSize="9" scale="88" r:id="rId1"/>
  <headerFooter scaleWithDoc="0" alignWithMargins="0">
    <oddHeader>&amp;R&amp;11高等学校</oddHeader>
    <oddFooter>&amp;C&amp;"Century,標準"54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2012-02-28T09:06:58Z</cp:lastPrinted>
  <dcterms:created xsi:type="dcterms:W3CDTF">2005-08-30T07:06:48Z</dcterms:created>
  <dcterms:modified xsi:type="dcterms:W3CDTF">2012-03-02T08:11:16Z</dcterms:modified>
  <cp:category/>
  <cp:version/>
  <cp:contentType/>
  <cp:contentStatus/>
</cp:coreProperties>
</file>