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3315" windowWidth="15480" windowHeight="4410" activeTab="0"/>
  </bookViews>
  <sheets>
    <sheet name="130" sheetId="1" r:id="rId1"/>
    <sheet name="131" sheetId="2" r:id="rId2"/>
    <sheet name="132" sheetId="3" r:id="rId3"/>
    <sheet name="133" sheetId="4" r:id="rId4"/>
    <sheet name="134-1" sheetId="5" r:id="rId5"/>
    <sheet name="134-2" sheetId="6" r:id="rId6"/>
    <sheet name="135" sheetId="7" r:id="rId7"/>
    <sheet name="136" sheetId="8" r:id="rId8"/>
    <sheet name="137,138" sheetId="9" r:id="rId9"/>
    <sheet name="139～142" sheetId="10" r:id="rId10"/>
  </sheets>
  <definedNames>
    <definedName name="_xlnm.Print_Area" localSheetId="0">'130'!$A$1:$R$46</definedName>
    <definedName name="_xlnm.Print_Area" localSheetId="1">'131'!$A$1:$W$41</definedName>
    <definedName name="_xlnm.Print_Area" localSheetId="2">'132'!$A$1:$N$40</definedName>
    <definedName name="_xlnm.Print_Area" localSheetId="3">'133'!$A$1:$K$27</definedName>
    <definedName name="_xlnm.Print_Area" localSheetId="4">'134-1'!$A$1:$P$38</definedName>
    <definedName name="_xlnm.Print_Area" localSheetId="6">'135'!$A$1:$J$26</definedName>
    <definedName name="_xlnm.Print_Area" localSheetId="7">'136'!$A$2:$W$37</definedName>
    <definedName name="_xlnm.Print_Area" localSheetId="9">'139～142'!$A$1:$V$36</definedName>
  </definedNames>
  <calcPr fullCalcOnLoad="1"/>
</workbook>
</file>

<file path=xl/sharedStrings.xml><?xml version="1.0" encoding="utf-8"?>
<sst xmlns="http://schemas.openxmlformats.org/spreadsheetml/2006/main" count="659" uniqueCount="291">
  <si>
    <t>　大学等進学者</t>
  </si>
  <si>
    <t>就職している者(再掲）</t>
  </si>
  <si>
    <t xml:space="preserve"> 大学等</t>
  </si>
  <si>
    <t xml:space="preserve"> 就職率</t>
  </si>
  <si>
    <t xml:space="preserve"> 区  分</t>
  </si>
  <si>
    <t xml:space="preserve"> 進学率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</si>
  <si>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</si>
  <si>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</si>
  <si>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</si>
  <si>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</si>
  <si>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</si>
  <si>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</si>
  <si>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</si>
  <si>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</si>
  <si>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</si>
  <si>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</si>
  <si>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 xml:space="preserve">  〈 高 等 学 校 〉</t>
  </si>
  <si>
    <t>の</t>
  </si>
  <si>
    <t>（％）</t>
  </si>
  <si>
    <t xml:space="preserve">      （学 部）</t>
  </si>
  <si>
    <t>計</t>
  </si>
  <si>
    <t>男</t>
  </si>
  <si>
    <t>女</t>
  </si>
  <si>
    <t>自家･自営業に就いた者</t>
  </si>
  <si>
    <t>全日制</t>
  </si>
  <si>
    <t>定時制</t>
  </si>
  <si>
    <t>職安または学校を通じて
就職した者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</si>
  <si>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</si>
  <si>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</si>
  <si>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</si>
  <si>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</si>
  <si>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</si>
  <si>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</si>
  <si>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</si>
  <si>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</si>
  <si>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計のうち</t>
  </si>
  <si>
    <t>区    分</t>
  </si>
  <si>
    <t>計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</si>
  <si>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</si>
  <si>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</si>
  <si>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</si>
  <si>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</si>
  <si>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</si>
  <si>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</si>
  <si>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</si>
  <si>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</si>
  <si>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</si>
  <si>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区        分</t>
  </si>
  <si>
    <t>区分</t>
  </si>
  <si>
    <t>計</t>
  </si>
  <si>
    <t>男</t>
  </si>
  <si>
    <t>女</t>
  </si>
  <si>
    <t>区分</t>
  </si>
  <si>
    <t>県
内</t>
  </si>
  <si>
    <t>県
外</t>
  </si>
  <si>
    <t>(Ａ)</t>
  </si>
  <si>
    <t>(Ｄ)</t>
  </si>
  <si>
    <t>(Ｃ)</t>
  </si>
  <si>
    <t>(Ｂ)</t>
  </si>
  <si>
    <t>　専修学校
　（専門課程）進学者</t>
  </si>
  <si>
    <t>　公共職業能力開発
　　　　施設等入学者</t>
  </si>
  <si>
    <t>左記以外の者</t>
  </si>
  <si>
    <t>死亡・不詳</t>
  </si>
  <si>
    <t>一時的な仕事に就いた者</t>
  </si>
  <si>
    <t>う</t>
  </si>
  <si>
    <t>ち</t>
  </si>
  <si>
    <t>短期大学</t>
  </si>
  <si>
    <t>大     学</t>
  </si>
  <si>
    <t>（本 科）</t>
  </si>
  <si>
    <t>区   分</t>
  </si>
  <si>
    <t>大学・短大
の別科</t>
  </si>
  <si>
    <t>高等学校
専攻科</t>
  </si>
  <si>
    <t>全
日
制</t>
  </si>
  <si>
    <t>定
時
制</t>
  </si>
  <si>
    <t>サービス職業従事者</t>
  </si>
  <si>
    <t>農林業作業者</t>
  </si>
  <si>
    <t>漁業作業者</t>
  </si>
  <si>
    <t>事　務　従　事　者</t>
  </si>
  <si>
    <t>販　売　従　事　者</t>
  </si>
  <si>
    <t>保安職業従事者</t>
  </si>
  <si>
    <t>左記以外のもの</t>
  </si>
  <si>
    <t>就
職
者</t>
  </si>
  <si>
    <t>（Ａ)(Ｂ)(Ｃ)(Ｄ)のうち</t>
  </si>
  <si>
    <t>男</t>
  </si>
  <si>
    <t>専修学校
一般課程等</t>
  </si>
  <si>
    <t>専修学校
（専門課程）</t>
  </si>
  <si>
    <t>定
時
制</t>
  </si>
  <si>
    <t>区           分</t>
  </si>
  <si>
    <t>上記以外のもの</t>
  </si>
  <si>
    <t>漁業作業者</t>
  </si>
  <si>
    <t>農林業作業者</t>
  </si>
  <si>
    <t>専門的･技術的職業従事者</t>
  </si>
  <si>
    <t>事務従事者</t>
  </si>
  <si>
    <t>販売従事者</t>
  </si>
  <si>
    <t>サ－ビス職業従事者</t>
  </si>
  <si>
    <t>保安職業従事者</t>
  </si>
  <si>
    <t>計のうち
（再掲）</t>
  </si>
  <si>
    <t>学
科
別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</si>
  <si>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</si>
  <si>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</si>
  <si>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</si>
  <si>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</si>
  <si>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</si>
  <si>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</si>
  <si>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</si>
  <si>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</si>
  <si>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</si>
  <si>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総合</t>
  </si>
  <si>
    <t>福祉</t>
  </si>
  <si>
    <t>福　祉</t>
  </si>
  <si>
    <t>特別支援学校高等部専攻科</t>
  </si>
  <si>
    <t>大学等進学者</t>
  </si>
  <si>
    <t>専修学校
(専門課程)
進学者</t>
  </si>
  <si>
    <t>専修学校
(一般課程)
等進学者</t>
  </si>
  <si>
    <t>就 職 者</t>
  </si>
  <si>
    <t>通信教育部への進学者を除く進学者</t>
  </si>
  <si>
    <t>通信教育部への進学者を除く進学率</t>
  </si>
  <si>
    <t>短期大学
（本科）</t>
  </si>
  <si>
    <t>大　　学
（学部）</t>
  </si>
  <si>
    <t>大学・短大の通信教育部</t>
  </si>
  <si>
    <t>計</t>
  </si>
  <si>
    <t>専門的・技術的職業従事者</t>
  </si>
  <si>
    <t>事務従事者</t>
  </si>
  <si>
    <t>販売従事者</t>
  </si>
  <si>
    <t>自家・自営業に就いた者</t>
  </si>
  <si>
    <t>職業安定所、学校を通じて就職した者</t>
  </si>
  <si>
    <t>公共職業能
力開発施設
等入学者</t>
  </si>
  <si>
    <t>普通科</t>
  </si>
  <si>
    <t xml:space="preserve"> 〈 高 等 学 校（通信制）〉</t>
  </si>
  <si>
    <t>医療、福祉</t>
  </si>
  <si>
    <t>農業、林業</t>
  </si>
  <si>
    <t>漁　　　業</t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</si>
  <si>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</si>
  <si>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</si>
  <si>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</si>
  <si>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</si>
  <si>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</si>
  <si>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</si>
  <si>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教育、学習支援業</t>
  </si>
  <si>
    <t>医療、福祉</t>
  </si>
  <si>
    <t>複合サービス事業</t>
  </si>
  <si>
    <t>左記以外のもの</t>
  </si>
  <si>
    <t>区  分</t>
  </si>
  <si>
    <t>鉱業、採石業、
砂利採取業</t>
  </si>
  <si>
    <t>金融業・保険業</t>
  </si>
  <si>
    <t>不動産業、
物品賃貸業</t>
  </si>
  <si>
    <t>神奈川</t>
  </si>
  <si>
    <t>茨　城</t>
  </si>
  <si>
    <t>東　京</t>
  </si>
  <si>
    <t>富　山</t>
  </si>
  <si>
    <t>石　川</t>
  </si>
  <si>
    <t>愛　知</t>
  </si>
  <si>
    <t>三　重</t>
  </si>
  <si>
    <t>滋　賀</t>
  </si>
  <si>
    <t>京　都</t>
  </si>
  <si>
    <t>大　阪</t>
  </si>
  <si>
    <t>兵　庫</t>
  </si>
  <si>
    <t>山　口</t>
  </si>
  <si>
    <t>その他</t>
  </si>
  <si>
    <t>左記以外のもの</t>
  </si>
  <si>
    <t>大学・
短大
の別科</t>
  </si>
  <si>
    <t>農林漁業
作業者</t>
  </si>
  <si>
    <t>専門的・技術的
職業従事者</t>
  </si>
  <si>
    <t>区　　　　分</t>
  </si>
  <si>
    <t>　専修学校
　（一般課程）等入学者</t>
  </si>
  <si>
    <t>サービス業
（他に分類されないもの）</t>
  </si>
  <si>
    <t>公務
(他に分類されるものを除く)</t>
  </si>
  <si>
    <t>宿泊業、飲食サービス業</t>
  </si>
  <si>
    <t>宿泊業、
飲食サービス業</t>
  </si>
  <si>
    <t>宿泊業、
飲食サービス業</t>
  </si>
  <si>
    <t>農業、林業</t>
  </si>
  <si>
    <t>漁　　　業</t>
  </si>
  <si>
    <t>鉱業、採石業、
砂利採取業</t>
  </si>
  <si>
    <t>建　設　業</t>
  </si>
  <si>
    <t>電気・ガス・
熱供給・水道業</t>
  </si>
  <si>
    <t>情報通信業</t>
  </si>
  <si>
    <t>運輸業、
郵便業</t>
  </si>
  <si>
    <t>卸売業、
小売業</t>
  </si>
  <si>
    <t>金融業・
保険業</t>
  </si>
  <si>
    <t>不動産業、
物品賃貸業</t>
  </si>
  <si>
    <t>生活関連サービス業、娯楽業</t>
  </si>
  <si>
    <t>教育、
学習支援業</t>
  </si>
  <si>
    <t>医療、福祉</t>
  </si>
  <si>
    <t>サービス業（他に分類されないもの）</t>
  </si>
  <si>
    <t>公務(他に分類されるものを除く)</t>
  </si>
  <si>
    <t>左記以外の
もの</t>
  </si>
  <si>
    <t>複合サービス
事業</t>
  </si>
  <si>
    <t>学術研究、専門・
技術サービス業</t>
  </si>
  <si>
    <r>
      <t xml:space="preserve"> 第 13</t>
    </r>
    <r>
      <rPr>
        <sz val="10.5"/>
        <rFont val="ＭＳ ゴシック"/>
        <family val="3"/>
      </rPr>
      <t>0</t>
    </r>
    <r>
      <rPr>
        <sz val="10.5"/>
        <rFont val="ＭＳ ゴシック"/>
        <family val="3"/>
      </rPr>
      <t xml:space="preserve"> 表  学科別進路別卒業者数</t>
    </r>
  </si>
  <si>
    <r>
      <t>第 1</t>
    </r>
    <r>
      <rPr>
        <sz val="10.5"/>
        <rFont val="ＭＳ ゴシック"/>
        <family val="3"/>
      </rPr>
      <t>34</t>
    </r>
    <r>
      <rPr>
        <sz val="10.5"/>
        <rFont val="ＭＳ ゴシック"/>
        <family val="3"/>
      </rPr>
      <t xml:space="preserve"> 表  職業別・学科別就職者数</t>
    </r>
  </si>
  <si>
    <r>
      <t>第 1</t>
    </r>
    <r>
      <rPr>
        <sz val="10.5"/>
        <rFont val="ＭＳ ゴシック"/>
        <family val="3"/>
      </rPr>
      <t>37</t>
    </r>
    <r>
      <rPr>
        <sz val="10.5"/>
        <rFont val="ＭＳ ゴシック"/>
        <family val="3"/>
      </rPr>
      <t xml:space="preserve"> 表　就職先別就職者数</t>
    </r>
  </si>
  <si>
    <r>
      <t>第 1</t>
    </r>
    <r>
      <rPr>
        <sz val="10.5"/>
        <rFont val="ＭＳ ゴシック"/>
        <family val="3"/>
      </rPr>
      <t>38</t>
    </r>
    <r>
      <rPr>
        <sz val="10.5"/>
        <rFont val="ＭＳ ゴシック"/>
        <family val="3"/>
      </rPr>
      <t xml:space="preserve"> 表　産業別県内県外就職者数</t>
    </r>
  </si>
  <si>
    <t>岐　阜</t>
  </si>
  <si>
    <t>不詳・死亡</t>
  </si>
  <si>
    <t>大学・短大の通信教育部及び放送大学</t>
  </si>
  <si>
    <t>第 131 表  学科別大学・短期大学等への進学者数</t>
  </si>
  <si>
    <t>第 136 表  産業別・学科別就職者数</t>
  </si>
  <si>
    <t>計</t>
  </si>
  <si>
    <t>鉱業、採石業、
砂利採取業</t>
  </si>
  <si>
    <t>金融業・保険業</t>
  </si>
  <si>
    <t>不動産業、
物品賃貸業</t>
  </si>
  <si>
    <t>学術研究、
専門・技術サービス業</t>
  </si>
  <si>
    <t>生活関連サービス業、
娯楽業</t>
  </si>
  <si>
    <t>サービス業（他に分
類されないもの）</t>
  </si>
  <si>
    <t>公務(他に分類さ
れるものを除く)</t>
  </si>
  <si>
    <t>男</t>
  </si>
  <si>
    <t>女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</si>
  <si>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</si>
  <si>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</si>
  <si>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</si>
  <si>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</si>
  <si>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</si>
  <si>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</si>
  <si>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</si>
  <si>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</si>
  <si>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</si>
  <si>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香　川</t>
  </si>
  <si>
    <t>製　造　業</t>
  </si>
  <si>
    <t>宿泊業、飲食
サービス業</t>
  </si>
  <si>
    <t>県外就職率
（％）</t>
  </si>
  <si>
    <t>第 139 表  学科別進路別卒業者数</t>
  </si>
  <si>
    <t>(Ｄ)</t>
  </si>
  <si>
    <t>就 職 率</t>
  </si>
  <si>
    <t>第 142 表  産業別就職者数</t>
  </si>
  <si>
    <t>第 132 表  学科別専修学校等への進・入学者数</t>
  </si>
  <si>
    <t>区    分</t>
  </si>
  <si>
    <t>専修学校（一般課程）等</t>
  </si>
  <si>
    <t>各種学校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</si>
  <si>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</si>
  <si>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</si>
  <si>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</si>
  <si>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</si>
  <si>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</si>
  <si>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</si>
  <si>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</si>
  <si>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</si>
  <si>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</si>
  <si>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</si>
  <si>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>生産工程従事者</t>
  </si>
  <si>
    <t>輸送・機械
運転従事者</t>
  </si>
  <si>
    <t>建設・採掘
従　事　者</t>
  </si>
  <si>
    <t>運搬・清掃等
従　事　者</t>
  </si>
  <si>
    <t>製造・加工
従　事　者</t>
  </si>
  <si>
    <t>検査従事者</t>
  </si>
  <si>
    <t>機械組立従事者</t>
  </si>
  <si>
    <t>整備修理従事者</t>
  </si>
  <si>
    <t>検査従事者</t>
  </si>
  <si>
    <t>その他</t>
  </si>
  <si>
    <t>生産工程従事者のうち（再掲）</t>
  </si>
  <si>
    <t>第 133 表  職業別就職者数</t>
  </si>
  <si>
    <t>※生産工程従事者</t>
  </si>
  <si>
    <t>建設・採掘従事者</t>
  </si>
  <si>
    <t>輸送・機械運転従事者</t>
  </si>
  <si>
    <t>運搬・清掃等従事者</t>
  </si>
  <si>
    <t>※（生産工程従事者内訳）</t>
  </si>
  <si>
    <t>製造・加工従事者</t>
  </si>
  <si>
    <t>機械組立従事者</t>
  </si>
  <si>
    <t>整備修理従事者</t>
  </si>
  <si>
    <t>自家・自営業に
就いた者</t>
  </si>
  <si>
    <t>第 135 表  産業別就職者数</t>
  </si>
  <si>
    <t>計</t>
  </si>
  <si>
    <t>定時制</t>
  </si>
  <si>
    <t>鉱業、採石業、砂利採取業</t>
  </si>
  <si>
    <t>製　造　業</t>
  </si>
  <si>
    <t>運輸業、郵便業</t>
  </si>
  <si>
    <t>卸売業、小売業</t>
  </si>
  <si>
    <t>不動産業、物品賃貸業</t>
  </si>
  <si>
    <t>学術研究、専門・技術サービス業</t>
  </si>
  <si>
    <t>教育、学習支援業</t>
  </si>
  <si>
    <t>複合サービス事業</t>
  </si>
  <si>
    <t>区分</t>
  </si>
  <si>
    <t>計</t>
  </si>
  <si>
    <t>(Ａ)</t>
  </si>
  <si>
    <t>(Ｂ)</t>
  </si>
  <si>
    <t>(Ｃ)</t>
  </si>
  <si>
    <t>大学等進学率</t>
  </si>
  <si>
    <t>（％）</t>
  </si>
  <si>
    <t>第 140 表  学科別大学・短期大学等への進学者数</t>
  </si>
  <si>
    <t>第 141 表  学科別職業別就職者数</t>
  </si>
  <si>
    <t>農林漁業
作業者</t>
  </si>
  <si>
    <t>学術研究、専門・技術サービス業</t>
  </si>
  <si>
    <t>生活関連サービス業、娯楽業</t>
  </si>
  <si>
    <t>サービス業（他に分類されないもの）</t>
  </si>
  <si>
    <t>公務(他に分類されるものを除く)</t>
  </si>
  <si>
    <t>生産工程従事者</t>
  </si>
  <si>
    <t>製造・加工従事者</t>
  </si>
  <si>
    <t>検査従事者</t>
  </si>
  <si>
    <t>その他</t>
  </si>
  <si>
    <t>運搬・清掃等従事者</t>
  </si>
  <si>
    <t>（Ａ)(Ｂ)(Ｃ)
(Ｄ)のうち就職している者(再掲）</t>
  </si>
  <si>
    <t>上記以外のもの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</si>
</sst>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;0;&quot;-&quot;"/>
    <numFmt numFmtId="179" formatCode="#,##0.0;0.0;&quot;-&quot;"/>
    <numFmt numFmtId="180" formatCode="0.0%"/>
  </numFmts>
  <fonts count="55">
    <font>
      <sz val="10.5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10.5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.5"/>
      <name val="ＭＳ 明朝"/>
      <family val="1"/>
    </font>
    <font>
      <sz val="9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hair"/>
    </border>
    <border>
      <left style="hair"/>
      <right style="thin"/>
      <top style="hair"/>
      <bottom/>
    </border>
    <border>
      <left style="hair"/>
      <right style="thin"/>
      <top/>
      <bottom style="medium"/>
    </border>
    <border>
      <left/>
      <right/>
      <top/>
      <bottom style="medium"/>
    </border>
    <border>
      <left style="hair"/>
      <right/>
      <top/>
      <bottom style="thin"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thin"/>
      <right style="hair"/>
      <top/>
      <bottom style="medium"/>
    </border>
    <border>
      <left/>
      <right style="hair"/>
      <top/>
      <bottom style="medium"/>
    </border>
    <border>
      <left/>
      <right style="medium"/>
      <top style="medium"/>
      <bottom style="hair"/>
    </border>
    <border>
      <left style="thin"/>
      <right/>
      <top style="medium"/>
      <bottom style="hair"/>
    </border>
    <border>
      <left style="hair"/>
      <right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/>
    </border>
    <border>
      <left style="hair"/>
      <right/>
      <top/>
      <bottom/>
    </border>
    <border>
      <left style="hair"/>
      <right style="medium"/>
      <top/>
      <bottom/>
    </border>
    <border>
      <left/>
      <right style="medium"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/>
      <bottom/>
    </border>
    <border>
      <left style="hair"/>
      <right style="medium"/>
      <top/>
      <bottom style="thin"/>
    </border>
    <border>
      <left style="hair"/>
      <right style="thin"/>
      <top/>
      <bottom style="thin"/>
    </border>
    <border>
      <left style="hair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hair"/>
      <right style="hair"/>
      <top style="medium"/>
      <bottom style="hair"/>
    </border>
    <border>
      <left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medium"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 style="thin"/>
      <bottom style="hair"/>
    </border>
    <border>
      <left style="medium"/>
      <right style="hair"/>
      <top/>
      <bottom style="thin"/>
    </border>
    <border>
      <left style="medium"/>
      <right style="medium"/>
      <top/>
      <bottom style="thin"/>
    </border>
    <border>
      <left style="medium"/>
      <right/>
      <top/>
      <bottom style="hair"/>
    </border>
    <border>
      <left style="hair"/>
      <right/>
      <top/>
      <bottom style="hair"/>
    </border>
    <border>
      <left style="medium"/>
      <right style="medium"/>
      <top/>
      <bottom style="hair"/>
    </border>
    <border>
      <left/>
      <right style="hair"/>
      <top/>
      <bottom/>
    </border>
    <border>
      <left style="medium"/>
      <right/>
      <top style="thin"/>
      <bottom style="hair"/>
    </border>
    <border>
      <left style="medium"/>
      <right/>
      <top/>
      <bottom style="thin"/>
    </border>
    <border>
      <left style="medium"/>
      <right style="hair"/>
      <top/>
      <bottom style="hair"/>
    </border>
    <border>
      <left style="hair"/>
      <right style="hair"/>
      <top style="hair"/>
      <bottom/>
    </border>
    <border>
      <left style="medium"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medium"/>
      <top/>
      <bottom style="hair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/>
      <bottom style="medium"/>
    </border>
    <border>
      <left style="hair"/>
      <right/>
      <top style="thin"/>
      <bottom/>
    </border>
    <border>
      <left style="hair"/>
      <right/>
      <top style="hair"/>
      <bottom style="medium"/>
    </border>
    <border>
      <left/>
      <right style="thin"/>
      <top style="medium"/>
      <bottom style="hair"/>
    </border>
    <border>
      <left style="thin"/>
      <right/>
      <top style="hair"/>
      <bottom/>
    </border>
    <border>
      <left/>
      <right style="medium"/>
      <top style="medium"/>
      <bottom/>
    </border>
    <border>
      <left style="medium"/>
      <right style="hair"/>
      <top style="medium"/>
      <bottom/>
    </border>
    <border>
      <left style="hair"/>
      <right/>
      <top style="medium"/>
      <bottom/>
    </border>
    <border>
      <left/>
      <right style="medium"/>
      <top style="thin"/>
      <bottom style="medium"/>
    </border>
    <border>
      <left style="hair"/>
      <right style="hair"/>
      <top style="medium"/>
      <bottom/>
    </border>
    <border>
      <left style="medium"/>
      <right style="hair"/>
      <top style="hair"/>
      <bottom/>
    </border>
    <border>
      <left/>
      <right style="hair"/>
      <top style="medium"/>
      <bottom/>
    </border>
    <border>
      <left/>
      <right style="hair"/>
      <top style="thin"/>
      <bottom style="hair"/>
    </border>
    <border>
      <left/>
      <right style="thin"/>
      <top/>
      <bottom style="thin"/>
    </border>
    <border>
      <left style="hair"/>
      <right/>
      <top style="hair"/>
      <bottom style="thin"/>
    </border>
    <border>
      <left/>
      <right style="thin"/>
      <top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/>
      <bottom style="hair"/>
    </border>
    <border>
      <left style="hair"/>
      <right style="thin"/>
      <top style="thin"/>
      <bottom/>
    </border>
    <border>
      <left/>
      <right style="hair"/>
      <top/>
      <bottom style="hair"/>
    </border>
    <border>
      <left style="hair"/>
      <right style="thin"/>
      <top style="medium"/>
      <bottom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thin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/>
      <top/>
      <bottom style="hair"/>
    </border>
    <border>
      <left style="thin"/>
      <right style="hair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hair"/>
      <top style="medium"/>
      <bottom style="hair"/>
    </border>
    <border>
      <left style="hair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hair"/>
      <top style="medium"/>
      <bottom style="thin"/>
    </border>
    <border>
      <left style="thin"/>
      <right style="hair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38" fontId="3" fillId="33" borderId="0" xfId="48" applyFont="1" applyFill="1" applyAlignment="1">
      <alignment/>
    </xf>
    <xf numFmtId="38" fontId="3" fillId="33" borderId="0" xfId="48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38" fontId="3" fillId="33" borderId="0" xfId="48" applyFont="1" applyFill="1" applyAlignment="1">
      <alignment horizontal="center" vertical="center"/>
    </xf>
    <xf numFmtId="38" fontId="3" fillId="33" borderId="0" xfId="48" applyFont="1" applyFill="1" applyBorder="1" applyAlignment="1">
      <alignment horizontal="center" vertical="center"/>
    </xf>
    <xf numFmtId="38" fontId="10" fillId="33" borderId="10" xfId="48" applyFont="1" applyFill="1" applyBorder="1" applyAlignment="1">
      <alignment horizontal="center" vertical="center"/>
    </xf>
    <xf numFmtId="38" fontId="10" fillId="33" borderId="11" xfId="48" applyFont="1" applyFill="1" applyBorder="1" applyAlignment="1">
      <alignment horizontal="center" vertical="center"/>
    </xf>
    <xf numFmtId="38" fontId="10" fillId="33" borderId="12" xfId="48" applyFont="1" applyFill="1" applyBorder="1" applyAlignment="1">
      <alignment horizontal="center" vertical="center"/>
    </xf>
    <xf numFmtId="38" fontId="10" fillId="33" borderId="0" xfId="48" applyFont="1" applyFill="1" applyBorder="1" applyAlignment="1">
      <alignment vertical="center" textRotation="255"/>
    </xf>
    <xf numFmtId="38" fontId="12" fillId="33" borderId="0" xfId="48" applyFont="1" applyFill="1" applyBorder="1" applyAlignment="1">
      <alignment vertical="top" textRotation="255"/>
    </xf>
    <xf numFmtId="38" fontId="9" fillId="33" borderId="0" xfId="48" applyFont="1" applyFill="1" applyBorder="1" applyAlignment="1">
      <alignment vertical="center"/>
    </xf>
    <xf numFmtId="176" fontId="3" fillId="33" borderId="0" xfId="48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horizontal="right" vertical="center"/>
    </xf>
    <xf numFmtId="38" fontId="3" fillId="33" borderId="13" xfId="48" applyFont="1" applyFill="1" applyBorder="1" applyAlignment="1">
      <alignment vertical="center"/>
    </xf>
    <xf numFmtId="38" fontId="9" fillId="33" borderId="14" xfId="48" applyFont="1" applyFill="1" applyBorder="1" applyAlignment="1">
      <alignment horizontal="center" vertical="distributed" textRotation="255" wrapText="1"/>
    </xf>
    <xf numFmtId="38" fontId="9" fillId="33" borderId="15" xfId="48" applyFont="1" applyFill="1" applyBorder="1" applyAlignment="1">
      <alignment horizontal="center" vertical="distributed" textRotation="255" wrapText="1"/>
    </xf>
    <xf numFmtId="178" fontId="3" fillId="33" borderId="16" xfId="62" applyNumberFormat="1" applyFont="1" applyFill="1" applyBorder="1" applyAlignment="1">
      <alignment horizontal="right" vertical="center"/>
      <protection/>
    </xf>
    <xf numFmtId="178" fontId="3" fillId="33" borderId="17" xfId="62" applyNumberFormat="1" applyFont="1" applyFill="1" applyBorder="1" applyAlignment="1">
      <alignment horizontal="right" vertical="center"/>
      <protection/>
    </xf>
    <xf numFmtId="178" fontId="3" fillId="33" borderId="18" xfId="62" applyNumberFormat="1" applyFont="1" applyFill="1" applyBorder="1" applyAlignment="1">
      <alignment horizontal="right" vertical="center"/>
      <protection/>
    </xf>
    <xf numFmtId="0" fontId="3" fillId="33" borderId="0" xfId="62" applyFont="1" applyFill="1">
      <alignment/>
      <protection/>
    </xf>
    <xf numFmtId="0" fontId="10" fillId="33" borderId="0" xfId="62" applyFont="1" applyFill="1" applyBorder="1" applyAlignment="1">
      <alignment horizontal="center" vertical="center" textRotation="255" wrapText="1"/>
      <protection/>
    </xf>
    <xf numFmtId="0" fontId="3" fillId="33" borderId="0" xfId="62" applyFont="1" applyFill="1" applyAlignment="1">
      <alignment vertical="center"/>
      <protection/>
    </xf>
    <xf numFmtId="0" fontId="3" fillId="33" borderId="0" xfId="62" applyFont="1" applyFill="1" applyBorder="1" applyAlignment="1">
      <alignment horizontal="right" vertical="center"/>
      <protection/>
    </xf>
    <xf numFmtId="38" fontId="0" fillId="33" borderId="0" xfId="48" applyFont="1" applyFill="1" applyAlignment="1">
      <alignment vertical="center"/>
    </xf>
    <xf numFmtId="38" fontId="3" fillId="0" borderId="0" xfId="48" applyFont="1" applyFill="1" applyAlignment="1">
      <alignment/>
    </xf>
    <xf numFmtId="38" fontId="3" fillId="0" borderId="0" xfId="48" applyFont="1" applyFill="1" applyAlignment="1">
      <alignment horizontal="right"/>
    </xf>
    <xf numFmtId="38" fontId="0" fillId="0" borderId="0" xfId="48" applyFont="1" applyFill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10" fillId="0" borderId="25" xfId="48" applyFont="1" applyFill="1" applyBorder="1" applyAlignment="1">
      <alignment horizontal="center" vertical="center"/>
    </xf>
    <xf numFmtId="38" fontId="10" fillId="0" borderId="27" xfId="48" applyFont="1" applyFill="1" applyBorder="1" applyAlignment="1">
      <alignment horizontal="center" vertical="center"/>
    </xf>
    <xf numFmtId="38" fontId="10" fillId="0" borderId="28" xfId="48" applyFont="1" applyFill="1" applyBorder="1" applyAlignment="1">
      <alignment horizontal="center" vertical="center"/>
    </xf>
    <xf numFmtId="38" fontId="10" fillId="0" borderId="29" xfId="48" applyFont="1" applyFill="1" applyBorder="1" applyAlignment="1">
      <alignment horizontal="center" vertical="center"/>
    </xf>
    <xf numFmtId="38" fontId="10" fillId="0" borderId="12" xfId="48" applyFont="1" applyFill="1" applyBorder="1" applyAlignment="1">
      <alignment horizontal="center" vertical="center"/>
    </xf>
    <xf numFmtId="38" fontId="10" fillId="0" borderId="30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horizontal="distributed" vertical="center"/>
    </xf>
    <xf numFmtId="178" fontId="3" fillId="0" borderId="32" xfId="48" applyNumberFormat="1" applyFont="1" applyFill="1" applyBorder="1" applyAlignment="1">
      <alignment horizontal="right" vertical="center"/>
    </xf>
    <xf numFmtId="178" fontId="3" fillId="0" borderId="33" xfId="48" applyNumberFormat="1" applyFont="1" applyFill="1" applyBorder="1" applyAlignment="1">
      <alignment horizontal="right" vertical="center"/>
    </xf>
    <xf numFmtId="178" fontId="3" fillId="0" borderId="34" xfId="48" applyNumberFormat="1" applyFont="1" applyFill="1" applyBorder="1" applyAlignment="1">
      <alignment horizontal="right" vertical="center"/>
    </xf>
    <xf numFmtId="38" fontId="6" fillId="0" borderId="35" xfId="48" applyFont="1" applyFill="1" applyBorder="1" applyAlignment="1">
      <alignment horizontal="distributed" vertical="center"/>
    </xf>
    <xf numFmtId="178" fontId="3" fillId="0" borderId="0" xfId="48" applyNumberFormat="1" applyFont="1" applyFill="1" applyBorder="1" applyAlignment="1">
      <alignment horizontal="right" vertical="center"/>
    </xf>
    <xf numFmtId="178" fontId="3" fillId="0" borderId="36" xfId="48" applyNumberFormat="1" applyFont="1" applyFill="1" applyBorder="1" applyAlignment="1">
      <alignment horizontal="right" vertical="center"/>
    </xf>
    <xf numFmtId="178" fontId="3" fillId="0" borderId="23" xfId="48" applyNumberFormat="1" applyFont="1" applyFill="1" applyBorder="1" applyAlignment="1">
      <alignment horizontal="right" vertical="center"/>
    </xf>
    <xf numFmtId="38" fontId="6" fillId="0" borderId="37" xfId="48" applyFont="1" applyFill="1" applyBorder="1" applyAlignment="1">
      <alignment horizontal="distributed" vertical="center"/>
    </xf>
    <xf numFmtId="49" fontId="3" fillId="0" borderId="0" xfId="48" applyNumberFormat="1" applyFont="1" applyFill="1" applyBorder="1" applyAlignment="1">
      <alignment horizontal="center" vertical="center"/>
    </xf>
    <xf numFmtId="178" fontId="3" fillId="0" borderId="15" xfId="48" applyNumberFormat="1" applyFont="1" applyFill="1" applyBorder="1" applyAlignment="1">
      <alignment horizontal="right" vertical="center"/>
    </xf>
    <xf numFmtId="178" fontId="3" fillId="0" borderId="14" xfId="48" applyNumberFormat="1" applyFont="1" applyFill="1" applyBorder="1" applyAlignment="1">
      <alignment horizontal="right" vertical="center"/>
    </xf>
    <xf numFmtId="38" fontId="6" fillId="0" borderId="38" xfId="48" applyFont="1" applyFill="1" applyBorder="1" applyAlignment="1">
      <alignment horizontal="distributed" vertical="center"/>
    </xf>
    <xf numFmtId="178" fontId="3" fillId="0" borderId="39" xfId="48" applyNumberFormat="1" applyFont="1" applyFill="1" applyBorder="1" applyAlignment="1">
      <alignment horizontal="right" vertical="center"/>
    </xf>
    <xf numFmtId="178" fontId="3" fillId="0" borderId="40" xfId="48" applyNumberFormat="1" applyFont="1" applyFill="1" applyBorder="1" applyAlignment="1">
      <alignment horizontal="right" vertical="center"/>
    </xf>
    <xf numFmtId="178" fontId="3" fillId="0" borderId="41" xfId="48" applyNumberFormat="1" applyFont="1" applyFill="1" applyBorder="1" applyAlignment="1">
      <alignment horizontal="right" vertical="center"/>
    </xf>
    <xf numFmtId="178" fontId="3" fillId="0" borderId="42" xfId="48" applyNumberFormat="1" applyFont="1" applyFill="1" applyBorder="1" applyAlignment="1">
      <alignment horizontal="right" vertical="center"/>
    </xf>
    <xf numFmtId="38" fontId="6" fillId="0" borderId="43" xfId="48" applyFont="1" applyFill="1" applyBorder="1" applyAlignment="1">
      <alignment horizontal="distributed" vertical="center"/>
    </xf>
    <xf numFmtId="178" fontId="3" fillId="0" borderId="44" xfId="48" applyNumberFormat="1" applyFont="1" applyFill="1" applyBorder="1" applyAlignment="1">
      <alignment horizontal="right" vertical="center"/>
    </xf>
    <xf numFmtId="38" fontId="6" fillId="0" borderId="45" xfId="48" applyFont="1" applyFill="1" applyBorder="1" applyAlignment="1">
      <alignment horizontal="distributed" vertical="center"/>
    </xf>
    <xf numFmtId="178" fontId="3" fillId="0" borderId="46" xfId="48" applyNumberFormat="1" applyFont="1" applyFill="1" applyBorder="1" applyAlignment="1">
      <alignment horizontal="right" vertical="center"/>
    </xf>
    <xf numFmtId="178" fontId="3" fillId="0" borderId="28" xfId="48" applyNumberFormat="1" applyFont="1" applyFill="1" applyBorder="1" applyAlignment="1">
      <alignment horizontal="right" vertical="center"/>
    </xf>
    <xf numFmtId="178" fontId="3" fillId="0" borderId="47" xfId="48" applyNumberFormat="1" applyFont="1" applyFill="1" applyBorder="1" applyAlignment="1">
      <alignment horizontal="right" vertical="center"/>
    </xf>
    <xf numFmtId="178" fontId="3" fillId="0" borderId="12" xfId="48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horizontal="left"/>
    </xf>
    <xf numFmtId="38" fontId="3" fillId="0" borderId="48" xfId="48" applyFont="1" applyFill="1" applyBorder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36" xfId="48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horizontal="center" vertical="center"/>
    </xf>
    <xf numFmtId="38" fontId="10" fillId="0" borderId="36" xfId="48" applyFont="1" applyFill="1" applyBorder="1" applyAlignment="1">
      <alignment horizontal="center" vertical="center"/>
    </xf>
    <xf numFmtId="38" fontId="3" fillId="0" borderId="51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178" fontId="3" fillId="0" borderId="52" xfId="48" applyNumberFormat="1" applyFont="1" applyFill="1" applyBorder="1" applyAlignment="1">
      <alignment horizontal="right" vertical="center"/>
    </xf>
    <xf numFmtId="178" fontId="3" fillId="0" borderId="53" xfId="48" applyNumberFormat="1" applyFont="1" applyFill="1" applyBorder="1" applyAlignment="1">
      <alignment horizontal="right" vertical="center"/>
    </xf>
    <xf numFmtId="178" fontId="3" fillId="0" borderId="54" xfId="48" applyNumberFormat="1" applyFont="1" applyFill="1" applyBorder="1" applyAlignment="1">
      <alignment horizontal="right" vertical="center"/>
    </xf>
    <xf numFmtId="178" fontId="3" fillId="0" borderId="55" xfId="48" applyNumberFormat="1" applyFont="1" applyFill="1" applyBorder="1" applyAlignment="1">
      <alignment horizontal="right" vertical="center"/>
    </xf>
    <xf numFmtId="178" fontId="3" fillId="0" borderId="56" xfId="48" applyNumberFormat="1" applyFont="1" applyFill="1" applyBorder="1" applyAlignment="1">
      <alignment horizontal="right" vertical="center"/>
    </xf>
    <xf numFmtId="179" fontId="3" fillId="0" borderId="31" xfId="48" applyNumberFormat="1" applyFont="1" applyFill="1" applyBorder="1" applyAlignment="1">
      <alignment horizontal="right" vertical="center"/>
    </xf>
    <xf numFmtId="179" fontId="3" fillId="0" borderId="54" xfId="48" applyNumberFormat="1" applyFont="1" applyFill="1" applyBorder="1" applyAlignment="1">
      <alignment horizontal="right" vertical="center"/>
    </xf>
    <xf numFmtId="178" fontId="3" fillId="0" borderId="57" xfId="48" applyNumberFormat="1" applyFont="1" applyFill="1" applyBorder="1" applyAlignment="1">
      <alignment horizontal="right" vertical="center"/>
    </xf>
    <xf numFmtId="178" fontId="3" fillId="0" borderId="17" xfId="48" applyNumberFormat="1" applyFont="1" applyFill="1" applyBorder="1" applyAlignment="1">
      <alignment horizontal="right" vertical="center"/>
    </xf>
    <xf numFmtId="178" fontId="3" fillId="0" borderId="58" xfId="48" applyNumberFormat="1" applyFont="1" applyFill="1" applyBorder="1" applyAlignment="1">
      <alignment horizontal="right" vertical="center"/>
    </xf>
    <xf numFmtId="179" fontId="3" fillId="0" borderId="50" xfId="48" applyNumberFormat="1" applyFont="1" applyFill="1" applyBorder="1" applyAlignment="1">
      <alignment horizontal="right" vertical="center"/>
    </xf>
    <xf numFmtId="179" fontId="3" fillId="0" borderId="0" xfId="48" applyNumberFormat="1" applyFont="1" applyFill="1" applyBorder="1" applyAlignment="1">
      <alignment horizontal="right" vertical="center"/>
    </xf>
    <xf numFmtId="178" fontId="3" fillId="0" borderId="59" xfId="48" applyNumberFormat="1" applyFont="1" applyFill="1" applyBorder="1" applyAlignment="1">
      <alignment horizontal="right" vertical="center"/>
    </xf>
    <xf numFmtId="178" fontId="3" fillId="0" borderId="60" xfId="48" applyNumberFormat="1" applyFont="1" applyFill="1" applyBorder="1" applyAlignment="1">
      <alignment horizontal="right" vertical="center"/>
    </xf>
    <xf numFmtId="178" fontId="3" fillId="0" borderId="43" xfId="48" applyNumberFormat="1" applyFont="1" applyFill="1" applyBorder="1" applyAlignment="1">
      <alignment horizontal="right" vertical="center"/>
    </xf>
    <xf numFmtId="179" fontId="3" fillId="0" borderId="61" xfId="48" applyNumberFormat="1" applyFont="1" applyFill="1" applyBorder="1" applyAlignment="1">
      <alignment horizontal="right" vertical="center"/>
    </xf>
    <xf numFmtId="38" fontId="10" fillId="0" borderId="39" xfId="48" applyFont="1" applyFill="1" applyBorder="1" applyAlignment="1">
      <alignment horizontal="center" vertical="center"/>
    </xf>
    <xf numFmtId="178" fontId="3" fillId="0" borderId="62" xfId="48" applyNumberFormat="1" applyFont="1" applyFill="1" applyBorder="1" applyAlignment="1">
      <alignment horizontal="right" vertical="center"/>
    </xf>
    <xf numFmtId="178" fontId="3" fillId="0" borderId="63" xfId="48" applyNumberFormat="1" applyFont="1" applyFill="1" applyBorder="1" applyAlignment="1">
      <alignment horizontal="right" vertical="center"/>
    </xf>
    <xf numFmtId="178" fontId="3" fillId="0" borderId="64" xfId="48" applyNumberFormat="1" applyFont="1" applyFill="1" applyBorder="1" applyAlignment="1">
      <alignment horizontal="right" vertical="center"/>
    </xf>
    <xf numFmtId="178" fontId="3" fillId="0" borderId="65" xfId="48" applyNumberFormat="1" applyFont="1" applyFill="1" applyBorder="1" applyAlignment="1">
      <alignment horizontal="right" vertical="center"/>
    </xf>
    <xf numFmtId="179" fontId="3" fillId="0" borderId="66" xfId="48" applyNumberFormat="1" applyFont="1" applyFill="1" applyBorder="1" applyAlignment="1">
      <alignment horizontal="right" vertical="center"/>
    </xf>
    <xf numFmtId="179" fontId="3" fillId="0" borderId="39" xfId="48" applyNumberFormat="1" applyFont="1" applyFill="1" applyBorder="1" applyAlignment="1">
      <alignment horizontal="right" vertical="center"/>
    </xf>
    <xf numFmtId="178" fontId="3" fillId="0" borderId="37" xfId="48" applyNumberFormat="1" applyFont="1" applyFill="1" applyBorder="1" applyAlignment="1">
      <alignment horizontal="right" vertical="center"/>
    </xf>
    <xf numFmtId="38" fontId="10" fillId="0" borderId="43" xfId="48" applyFont="1" applyFill="1" applyBorder="1" applyAlignment="1">
      <alignment horizontal="center" vertical="center"/>
    </xf>
    <xf numFmtId="178" fontId="3" fillId="0" borderId="67" xfId="48" applyNumberFormat="1" applyFont="1" applyFill="1" applyBorder="1" applyAlignment="1">
      <alignment horizontal="right" vertical="center"/>
    </xf>
    <xf numFmtId="179" fontId="3" fillId="0" borderId="68" xfId="48" applyNumberFormat="1" applyFont="1" applyFill="1" applyBorder="1" applyAlignment="1">
      <alignment horizontal="right" vertical="center"/>
    </xf>
    <xf numFmtId="178" fontId="3" fillId="0" borderId="69" xfId="48" applyNumberFormat="1" applyFont="1" applyFill="1" applyBorder="1" applyAlignment="1">
      <alignment horizontal="right" vertical="center"/>
    </xf>
    <xf numFmtId="178" fontId="3" fillId="0" borderId="70" xfId="48" applyNumberFormat="1" applyFont="1" applyFill="1" applyBorder="1" applyAlignment="1">
      <alignment horizontal="right" vertical="center"/>
    </xf>
    <xf numFmtId="179" fontId="3" fillId="0" borderId="71" xfId="48" applyNumberFormat="1" applyFont="1" applyFill="1" applyBorder="1" applyAlignment="1">
      <alignment horizontal="right" vertical="center"/>
    </xf>
    <xf numFmtId="179" fontId="3" fillId="0" borderId="25" xfId="48" applyNumberFormat="1" applyFont="1" applyFill="1" applyBorder="1" applyAlignment="1">
      <alignment horizontal="right" vertical="center"/>
    </xf>
    <xf numFmtId="178" fontId="3" fillId="0" borderId="22" xfId="48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72" xfId="48" applyNumberFormat="1" applyFont="1" applyFill="1" applyBorder="1" applyAlignment="1">
      <alignment horizontal="right" vertical="center"/>
    </xf>
    <xf numFmtId="179" fontId="3" fillId="0" borderId="73" xfId="48" applyNumberFormat="1" applyFont="1" applyFill="1" applyBorder="1" applyAlignment="1">
      <alignment horizontal="right" vertical="center"/>
    </xf>
    <xf numFmtId="178" fontId="3" fillId="0" borderId="16" xfId="48" applyNumberFormat="1" applyFont="1" applyFill="1" applyBorder="1" applyAlignment="1">
      <alignment horizontal="right" vertical="center"/>
    </xf>
    <xf numFmtId="178" fontId="3" fillId="0" borderId="73" xfId="48" applyNumberFormat="1" applyFont="1" applyFill="1" applyBorder="1" applyAlignment="1">
      <alignment horizontal="right" vertical="center"/>
    </xf>
    <xf numFmtId="178" fontId="3" fillId="0" borderId="74" xfId="48" applyNumberFormat="1" applyFont="1" applyFill="1" applyBorder="1" applyAlignment="1">
      <alignment horizontal="right" vertical="center"/>
    </xf>
    <xf numFmtId="178" fontId="3" fillId="0" borderId="75" xfId="48" applyNumberFormat="1" applyFont="1" applyFill="1" applyBorder="1" applyAlignment="1">
      <alignment horizontal="right" vertical="center"/>
    </xf>
    <xf numFmtId="38" fontId="10" fillId="0" borderId="45" xfId="48" applyFont="1" applyFill="1" applyBorder="1" applyAlignment="1">
      <alignment horizontal="center" vertical="center"/>
    </xf>
    <xf numFmtId="178" fontId="3" fillId="0" borderId="27" xfId="48" applyNumberFormat="1" applyFont="1" applyFill="1" applyBorder="1" applyAlignment="1">
      <alignment horizontal="right" vertical="center"/>
    </xf>
    <xf numFmtId="178" fontId="3" fillId="0" borderId="29" xfId="48" applyNumberFormat="1" applyFont="1" applyFill="1" applyBorder="1" applyAlignment="1">
      <alignment horizontal="right" vertical="center"/>
    </xf>
    <xf numFmtId="178" fontId="3" fillId="0" borderId="45" xfId="48" applyNumberFormat="1" applyFont="1" applyFill="1" applyBorder="1" applyAlignment="1">
      <alignment horizontal="right" vertical="center"/>
    </xf>
    <xf numFmtId="179" fontId="3" fillId="0" borderId="51" xfId="48" applyNumberFormat="1" applyFont="1" applyFill="1" applyBorder="1" applyAlignment="1">
      <alignment horizontal="right" vertical="center"/>
    </xf>
    <xf numFmtId="179" fontId="3" fillId="0" borderId="46" xfId="48" applyNumberFormat="1" applyFont="1" applyFill="1" applyBorder="1" applyAlignment="1">
      <alignment horizontal="right" vertical="center"/>
    </xf>
    <xf numFmtId="38" fontId="3" fillId="0" borderId="0" xfId="48" applyFont="1" applyFill="1" applyAlignment="1">
      <alignment horizontal="center"/>
    </xf>
    <xf numFmtId="38" fontId="3" fillId="0" borderId="76" xfId="48" applyFont="1" applyFill="1" applyBorder="1" applyAlignment="1">
      <alignment horizontal="center" vertical="distributed" textRotation="255"/>
    </xf>
    <xf numFmtId="38" fontId="10" fillId="0" borderId="31" xfId="48" applyFont="1" applyFill="1" applyBorder="1" applyAlignment="1">
      <alignment horizontal="center" vertical="center"/>
    </xf>
    <xf numFmtId="38" fontId="10" fillId="0" borderId="14" xfId="48" applyFont="1" applyFill="1" applyBorder="1" applyAlignment="1">
      <alignment horizontal="center" vertical="center"/>
    </xf>
    <xf numFmtId="38" fontId="10" fillId="0" borderId="38" xfId="48" applyFont="1" applyFill="1" applyBorder="1" applyAlignment="1">
      <alignment horizontal="center" vertical="center"/>
    </xf>
    <xf numFmtId="178" fontId="3" fillId="0" borderId="76" xfId="48" applyNumberFormat="1" applyFont="1" applyFill="1" applyBorder="1" applyAlignment="1">
      <alignment horizontal="right" vertical="center"/>
    </xf>
    <xf numFmtId="178" fontId="3" fillId="0" borderId="77" xfId="48" applyNumberFormat="1" applyFont="1" applyFill="1" applyBorder="1" applyAlignment="1">
      <alignment horizontal="right" vertical="center"/>
    </xf>
    <xf numFmtId="178" fontId="3" fillId="0" borderId="78" xfId="48" applyNumberFormat="1" applyFont="1" applyFill="1" applyBorder="1" applyAlignment="1">
      <alignment horizontal="right" vertical="center"/>
    </xf>
    <xf numFmtId="178" fontId="3" fillId="0" borderId="18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/>
    </xf>
    <xf numFmtId="38" fontId="0" fillId="0" borderId="0" xfId="48" applyFont="1" applyFill="1" applyAlignment="1">
      <alignment vertical="center"/>
    </xf>
    <xf numFmtId="38" fontId="3" fillId="0" borderId="0" xfId="48" applyFont="1" applyFill="1" applyBorder="1" applyAlignment="1">
      <alignment horizontal="left" vertical="center"/>
    </xf>
    <xf numFmtId="178" fontId="3" fillId="0" borderId="25" xfId="48" applyNumberFormat="1" applyFont="1" applyFill="1" applyBorder="1" applyAlignment="1">
      <alignment horizontal="right" vertical="center"/>
    </xf>
    <xf numFmtId="178" fontId="3" fillId="0" borderId="50" xfId="48" applyNumberFormat="1" applyFont="1" applyFill="1" applyBorder="1" applyAlignment="1">
      <alignment horizontal="right" vertical="center"/>
    </xf>
    <xf numFmtId="38" fontId="10" fillId="0" borderId="52" xfId="48" applyFont="1" applyFill="1" applyBorder="1" applyAlignment="1">
      <alignment horizontal="center" vertical="center"/>
    </xf>
    <xf numFmtId="178" fontId="3" fillId="0" borderId="79" xfId="48" applyNumberFormat="1" applyFont="1" applyFill="1" applyBorder="1" applyAlignment="1">
      <alignment horizontal="right" vertical="center"/>
    </xf>
    <xf numFmtId="178" fontId="3" fillId="0" borderId="35" xfId="48" applyNumberFormat="1" applyFont="1" applyFill="1" applyBorder="1" applyAlignment="1">
      <alignment horizontal="right" vertical="center"/>
    </xf>
    <xf numFmtId="38" fontId="10" fillId="0" borderId="57" xfId="48" applyFont="1" applyFill="1" applyBorder="1" applyAlignment="1">
      <alignment horizontal="center" vertical="center"/>
    </xf>
    <xf numFmtId="178" fontId="3" fillId="0" borderId="80" xfId="48" applyNumberFormat="1" applyFont="1" applyFill="1" applyBorder="1" applyAlignment="1">
      <alignment horizontal="right" vertical="center"/>
    </xf>
    <xf numFmtId="38" fontId="10" fillId="0" borderId="67" xfId="48" applyFont="1" applyFill="1" applyBorder="1" applyAlignment="1">
      <alignment horizontal="center" vertical="center"/>
    </xf>
    <xf numFmtId="178" fontId="3" fillId="0" borderId="81" xfId="48" applyNumberFormat="1" applyFont="1" applyFill="1" applyBorder="1" applyAlignment="1">
      <alignment horizontal="right" vertical="center"/>
    </xf>
    <xf numFmtId="38" fontId="10" fillId="0" borderId="69" xfId="48" applyFont="1" applyFill="1" applyBorder="1" applyAlignment="1">
      <alignment horizontal="center" vertical="center"/>
    </xf>
    <xf numFmtId="178" fontId="3" fillId="0" borderId="82" xfId="48" applyNumberFormat="1" applyFont="1" applyFill="1" applyBorder="1" applyAlignment="1">
      <alignment horizontal="right" vertical="center"/>
    </xf>
    <xf numFmtId="178" fontId="3" fillId="0" borderId="83" xfId="48" applyNumberFormat="1" applyFont="1" applyFill="1" applyBorder="1" applyAlignment="1">
      <alignment horizontal="right" vertical="center"/>
    </xf>
    <xf numFmtId="38" fontId="10" fillId="0" borderId="73" xfId="48" applyFont="1" applyFill="1" applyBorder="1" applyAlignment="1">
      <alignment horizontal="center" vertical="center"/>
    </xf>
    <xf numFmtId="178" fontId="3" fillId="0" borderId="38" xfId="48" applyNumberFormat="1" applyFont="1" applyFill="1" applyBorder="1" applyAlignment="1">
      <alignment horizontal="right" vertical="center"/>
    </xf>
    <xf numFmtId="178" fontId="3" fillId="0" borderId="84" xfId="48" applyNumberFormat="1" applyFont="1" applyFill="1" applyBorder="1" applyAlignment="1">
      <alignment horizontal="right" vertical="center"/>
    </xf>
    <xf numFmtId="178" fontId="3" fillId="0" borderId="13" xfId="48" applyNumberFormat="1" applyFont="1" applyFill="1" applyBorder="1" applyAlignment="1">
      <alignment horizontal="right" vertical="center"/>
    </xf>
    <xf numFmtId="178" fontId="3" fillId="0" borderId="85" xfId="48" applyNumberFormat="1" applyFont="1" applyFill="1" applyBorder="1" applyAlignment="1">
      <alignment horizontal="right" vertical="center"/>
    </xf>
    <xf numFmtId="178" fontId="3" fillId="0" borderId="11" xfId="48" applyNumberFormat="1" applyFont="1" applyFill="1" applyBorder="1" applyAlignment="1">
      <alignment horizontal="right" vertical="center"/>
    </xf>
    <xf numFmtId="38" fontId="3" fillId="0" borderId="86" xfId="48" applyFont="1" applyFill="1" applyBorder="1" applyAlignment="1">
      <alignment horizontal="distributed" vertical="center"/>
    </xf>
    <xf numFmtId="38" fontId="3" fillId="0" borderId="36" xfId="48" applyFont="1" applyFill="1" applyBorder="1" applyAlignment="1">
      <alignment horizontal="distributed" vertical="center" wrapText="1"/>
    </xf>
    <xf numFmtId="38" fontId="3" fillId="0" borderId="14" xfId="48" applyFont="1" applyFill="1" applyBorder="1" applyAlignment="1">
      <alignment horizontal="distributed" vertical="center"/>
    </xf>
    <xf numFmtId="38" fontId="3" fillId="0" borderId="86" xfId="48" applyFont="1" applyFill="1" applyBorder="1" applyAlignment="1">
      <alignment horizontal="distributed" vertical="center" wrapText="1"/>
    </xf>
    <xf numFmtId="38" fontId="3" fillId="0" borderId="28" xfId="48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/>
    </xf>
    <xf numFmtId="38" fontId="10" fillId="0" borderId="47" xfId="48" applyFont="1" applyFill="1" applyBorder="1" applyAlignment="1">
      <alignment horizontal="center" vertical="center"/>
    </xf>
    <xf numFmtId="38" fontId="10" fillId="0" borderId="87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distributed" vertical="center"/>
    </xf>
    <xf numFmtId="178" fontId="3" fillId="0" borderId="88" xfId="48" applyNumberFormat="1" applyFont="1" applyFill="1" applyBorder="1" applyAlignment="1">
      <alignment horizontal="right" vertical="center"/>
    </xf>
    <xf numFmtId="178" fontId="3" fillId="0" borderId="89" xfId="48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0" xfId="48" applyNumberFormat="1" applyFont="1" applyFill="1" applyAlignment="1">
      <alignment vertical="center"/>
    </xf>
    <xf numFmtId="0" fontId="3" fillId="0" borderId="90" xfId="0" applyFont="1" applyFill="1" applyBorder="1" applyAlignment="1">
      <alignment horizontal="distributed" vertical="center" wrapText="1"/>
    </xf>
    <xf numFmtId="178" fontId="3" fillId="0" borderId="91" xfId="48" applyNumberFormat="1" applyFont="1" applyFill="1" applyBorder="1" applyAlignment="1">
      <alignment horizontal="right" vertical="center"/>
    </xf>
    <xf numFmtId="178" fontId="3" fillId="0" borderId="20" xfId="48" applyNumberFormat="1" applyFont="1" applyFill="1" applyBorder="1" applyAlignment="1">
      <alignment horizontal="right" vertical="center"/>
    </xf>
    <xf numFmtId="178" fontId="3" fillId="0" borderId="92" xfId="48" applyNumberFormat="1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distributed" vertical="center" wrapText="1"/>
    </xf>
    <xf numFmtId="0" fontId="3" fillId="0" borderId="83" xfId="0" applyFont="1" applyFill="1" applyBorder="1" applyAlignment="1">
      <alignment horizontal="distributed" vertical="center" wrapText="1"/>
    </xf>
    <xf numFmtId="38" fontId="3" fillId="0" borderId="93" xfId="48" applyFont="1" applyFill="1" applyBorder="1" applyAlignment="1">
      <alignment horizontal="center" vertical="center"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horizontal="center"/>
      <protection/>
    </xf>
    <xf numFmtId="0" fontId="3" fillId="0" borderId="0" xfId="62" applyFont="1" applyFill="1" applyAlignment="1">
      <alignment horizontal="right"/>
      <protection/>
    </xf>
    <xf numFmtId="0" fontId="3" fillId="0" borderId="91" xfId="62" applyFont="1" applyFill="1" applyBorder="1" applyAlignment="1">
      <alignment horizontal="center" vertical="center"/>
      <protection/>
    </xf>
    <xf numFmtId="0" fontId="3" fillId="0" borderId="94" xfId="62" applyFont="1" applyFill="1" applyBorder="1" applyAlignment="1">
      <alignment vertical="center" textRotation="255" wrapText="1"/>
      <protection/>
    </xf>
    <xf numFmtId="0" fontId="3" fillId="0" borderId="92" xfId="62" applyFont="1" applyFill="1" applyBorder="1" applyAlignment="1">
      <alignment vertical="center" textRotation="255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6" fillId="0" borderId="31" xfId="62" applyFont="1" applyFill="1" applyBorder="1" applyAlignment="1">
      <alignment horizontal="center" vertical="center"/>
      <protection/>
    </xf>
    <xf numFmtId="178" fontId="3" fillId="0" borderId="54" xfId="62" applyNumberFormat="1" applyFont="1" applyFill="1" applyBorder="1" applyAlignment="1">
      <alignment horizontal="right" vertical="center"/>
      <protection/>
    </xf>
    <xf numFmtId="178" fontId="3" fillId="0" borderId="33" xfId="62" applyNumberFormat="1" applyFont="1" applyFill="1" applyBorder="1" applyAlignment="1">
      <alignment horizontal="right"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178" fontId="3" fillId="0" borderId="79" xfId="62" applyNumberFormat="1" applyFont="1" applyFill="1" applyBorder="1" applyAlignment="1">
      <alignment horizontal="right" vertical="center"/>
      <protection/>
    </xf>
    <xf numFmtId="178" fontId="3" fillId="0" borderId="36" xfId="62" applyNumberFormat="1" applyFont="1" applyFill="1" applyBorder="1" applyAlignment="1">
      <alignment horizontal="right" vertical="center"/>
      <protection/>
    </xf>
    <xf numFmtId="178" fontId="3" fillId="0" borderId="0" xfId="62" applyNumberFormat="1" applyFont="1" applyFill="1" applyBorder="1" applyAlignment="1">
      <alignment horizontal="right" vertical="center"/>
      <protection/>
    </xf>
    <xf numFmtId="0" fontId="6" fillId="0" borderId="38" xfId="62" applyFont="1" applyFill="1" applyBorder="1" applyAlignment="1">
      <alignment horizontal="center" vertical="center"/>
      <protection/>
    </xf>
    <xf numFmtId="178" fontId="3" fillId="0" borderId="62" xfId="62" applyNumberFormat="1" applyFont="1" applyFill="1" applyBorder="1" applyAlignment="1">
      <alignment horizontal="right" vertical="center"/>
      <protection/>
    </xf>
    <xf numFmtId="178" fontId="3" fillId="0" borderId="40" xfId="62" applyNumberFormat="1" applyFont="1" applyFill="1" applyBorder="1" applyAlignment="1">
      <alignment horizontal="right" vertical="center"/>
      <protection/>
    </xf>
    <xf numFmtId="178" fontId="3" fillId="0" borderId="95" xfId="62" applyNumberFormat="1" applyFont="1" applyFill="1" applyBorder="1" applyAlignment="1">
      <alignment horizontal="right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78" fontId="3" fillId="0" borderId="67" xfId="62" applyNumberFormat="1" applyFont="1" applyFill="1" applyBorder="1" applyAlignment="1">
      <alignment horizontal="right" vertical="center"/>
      <protection/>
    </xf>
    <xf numFmtId="178" fontId="3" fillId="0" borderId="14" xfId="62" applyNumberFormat="1" applyFont="1" applyFill="1" applyBorder="1" applyAlignment="1">
      <alignment horizontal="right" vertical="center"/>
      <protection/>
    </xf>
    <xf numFmtId="0" fontId="6" fillId="0" borderId="81" xfId="62" applyFont="1" applyFill="1" applyBorder="1" applyAlignment="1">
      <alignment horizontal="center" vertical="center"/>
      <protection/>
    </xf>
    <xf numFmtId="178" fontId="3" fillId="0" borderId="16" xfId="62" applyNumberFormat="1" applyFont="1" applyFill="1" applyBorder="1" applyAlignment="1">
      <alignment horizontal="right" vertical="center"/>
      <protection/>
    </xf>
    <xf numFmtId="178" fontId="3" fillId="0" borderId="39" xfId="62" applyNumberFormat="1" applyFont="1" applyFill="1" applyBorder="1" applyAlignment="1">
      <alignment horizontal="right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78" fontId="3" fillId="0" borderId="27" xfId="62" applyNumberFormat="1" applyFont="1" applyFill="1" applyBorder="1" applyAlignment="1">
      <alignment horizontal="right" vertical="center"/>
      <protection/>
    </xf>
    <xf numFmtId="178" fontId="3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3" fillId="0" borderId="21" xfId="63" applyFont="1" applyFill="1" applyBorder="1" applyAlignment="1">
      <alignment horizontal="center" vertical="center" textRotation="255"/>
      <protection/>
    </xf>
    <xf numFmtId="0" fontId="3" fillId="0" borderId="96" xfId="63" applyFont="1" applyFill="1" applyBorder="1" applyAlignment="1">
      <alignment horizontal="center" vertical="center" textRotation="255"/>
      <protection/>
    </xf>
    <xf numFmtId="0" fontId="3" fillId="0" borderId="94" xfId="63" applyFont="1" applyFill="1" applyBorder="1" applyAlignment="1">
      <alignment horizontal="center" vertical="center" textRotation="255"/>
      <protection/>
    </xf>
    <xf numFmtId="0" fontId="3" fillId="0" borderId="92" xfId="63" applyFont="1" applyFill="1" applyBorder="1" applyAlignment="1">
      <alignment horizontal="center" vertical="center" textRotation="255"/>
      <protection/>
    </xf>
    <xf numFmtId="0" fontId="3" fillId="0" borderId="0" xfId="63" applyFont="1" applyFill="1" applyAlignment="1">
      <alignment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178" fontId="3" fillId="0" borderId="97" xfId="63" applyNumberFormat="1" applyFont="1" applyFill="1" applyBorder="1" applyAlignment="1">
      <alignment horizontal="right" vertical="center"/>
      <protection/>
    </xf>
    <xf numFmtId="178" fontId="3" fillId="0" borderId="16" xfId="63" applyNumberFormat="1" applyFont="1" applyFill="1" applyBorder="1" applyAlignment="1">
      <alignment horizontal="right" vertical="center"/>
      <protection/>
    </xf>
    <xf numFmtId="178" fontId="3" fillId="0" borderId="40" xfId="63" applyNumberFormat="1" applyFont="1" applyFill="1" applyBorder="1" applyAlignment="1">
      <alignment horizontal="right" vertical="center"/>
      <protection/>
    </xf>
    <xf numFmtId="178" fontId="3" fillId="0" borderId="40" xfId="63" applyNumberFormat="1" applyFont="1" applyFill="1" applyBorder="1" applyAlignment="1">
      <alignment vertical="center"/>
      <protection/>
    </xf>
    <xf numFmtId="0" fontId="3" fillId="0" borderId="98" xfId="63" applyFont="1" applyFill="1" applyBorder="1" applyAlignment="1">
      <alignment horizontal="center" vertical="center"/>
      <protection/>
    </xf>
    <xf numFmtId="178" fontId="3" fillId="0" borderId="80" xfId="63" applyNumberFormat="1" applyFont="1" applyFill="1" applyBorder="1" applyAlignment="1">
      <alignment horizontal="right" vertical="center"/>
      <protection/>
    </xf>
    <xf numFmtId="178" fontId="3" fillId="0" borderId="60" xfId="63" applyNumberFormat="1" applyFont="1" applyFill="1" applyBorder="1" applyAlignment="1">
      <alignment horizontal="right" vertical="center"/>
      <protection/>
    </xf>
    <xf numFmtId="178" fontId="3" fillId="0" borderId="14" xfId="63" applyNumberFormat="1" applyFont="1" applyFill="1" applyBorder="1" applyAlignment="1">
      <alignment horizontal="right" vertical="center"/>
      <protection/>
    </xf>
    <xf numFmtId="178" fontId="3" fillId="0" borderId="99" xfId="63" applyNumberFormat="1" applyFont="1" applyFill="1" applyBorder="1" applyAlignment="1">
      <alignment vertical="center"/>
      <protection/>
    </xf>
    <xf numFmtId="0" fontId="3" fillId="0" borderId="100" xfId="63" applyFont="1" applyFill="1" applyBorder="1" applyAlignment="1">
      <alignment horizontal="center" vertical="center"/>
      <protection/>
    </xf>
    <xf numFmtId="178" fontId="3" fillId="0" borderId="101" xfId="63" applyNumberFormat="1" applyFont="1" applyFill="1" applyBorder="1" applyAlignment="1">
      <alignment horizontal="right" vertical="center"/>
      <protection/>
    </xf>
    <xf numFmtId="178" fontId="3" fillId="0" borderId="102" xfId="63" applyNumberFormat="1" applyFont="1" applyFill="1" applyBorder="1" applyAlignment="1">
      <alignment horizontal="right" vertical="center"/>
      <protection/>
    </xf>
    <xf numFmtId="178" fontId="3" fillId="0" borderId="103" xfId="63" applyNumberFormat="1" applyFont="1" applyFill="1" applyBorder="1" applyAlignment="1">
      <alignment horizontal="right" vertical="center"/>
      <protection/>
    </xf>
    <xf numFmtId="0" fontId="3" fillId="0" borderId="104" xfId="63" applyFont="1" applyFill="1" applyBorder="1" applyAlignment="1">
      <alignment horizontal="center" vertical="center" textRotation="255"/>
      <protection/>
    </xf>
    <xf numFmtId="178" fontId="3" fillId="0" borderId="39" xfId="63" applyNumberFormat="1" applyFont="1" applyFill="1" applyBorder="1" applyAlignment="1">
      <alignment horizontal="right" vertical="center"/>
      <protection/>
    </xf>
    <xf numFmtId="178" fontId="3" fillId="0" borderId="61" xfId="63" applyNumberFormat="1" applyFont="1" applyFill="1" applyBorder="1" applyAlignment="1">
      <alignment horizontal="right" vertical="center"/>
      <protection/>
    </xf>
    <xf numFmtId="0" fontId="3" fillId="0" borderId="105" xfId="63" applyFont="1" applyFill="1" applyBorder="1" applyAlignment="1">
      <alignment horizontal="center" vertical="center"/>
      <protection/>
    </xf>
    <xf numFmtId="178" fontId="3" fillId="0" borderId="106" xfId="63" applyNumberFormat="1" applyFont="1" applyFill="1" applyBorder="1" applyAlignment="1">
      <alignment horizontal="right" vertical="center"/>
      <protection/>
    </xf>
    <xf numFmtId="178" fontId="3" fillId="0" borderId="107" xfId="63" applyNumberFormat="1" applyFont="1" applyFill="1" applyBorder="1" applyAlignment="1">
      <alignment horizontal="right" vertical="center"/>
      <protection/>
    </xf>
    <xf numFmtId="178" fontId="3" fillId="0" borderId="108" xfId="63" applyNumberFormat="1" applyFont="1" applyFill="1" applyBorder="1" applyAlignment="1">
      <alignment horizontal="right" vertical="center"/>
      <protection/>
    </xf>
    <xf numFmtId="178" fontId="3" fillId="0" borderId="41" xfId="63" applyNumberFormat="1" applyFont="1" applyFill="1" applyBorder="1" applyAlignment="1">
      <alignment horizontal="right" vertical="center"/>
      <protection/>
    </xf>
    <xf numFmtId="178" fontId="3" fillId="0" borderId="10" xfId="63" applyNumberFormat="1" applyFont="1" applyFill="1" applyBorder="1" applyAlignment="1">
      <alignment horizontal="right" vertical="center"/>
      <protection/>
    </xf>
    <xf numFmtId="178" fontId="3" fillId="0" borderId="15" xfId="63" applyNumberFormat="1" applyFont="1" applyFill="1" applyBorder="1" applyAlignment="1">
      <alignment horizontal="right" vertical="center"/>
      <protection/>
    </xf>
    <xf numFmtId="178" fontId="3" fillId="0" borderId="44" xfId="63" applyNumberFormat="1" applyFont="1" applyFill="1" applyBorder="1" applyAlignment="1">
      <alignment horizontal="right" vertical="center"/>
      <protection/>
    </xf>
    <xf numFmtId="178" fontId="3" fillId="0" borderId="59" xfId="63" applyNumberFormat="1" applyFont="1" applyFill="1" applyBorder="1" applyAlignment="1">
      <alignment horizontal="right" vertical="center"/>
      <protection/>
    </xf>
    <xf numFmtId="178" fontId="3" fillId="0" borderId="98" xfId="63" applyNumberFormat="1" applyFont="1" applyFill="1" applyBorder="1" applyAlignment="1">
      <alignment horizontal="right" vertical="center"/>
      <protection/>
    </xf>
    <xf numFmtId="178" fontId="3" fillId="0" borderId="109" xfId="63" applyNumberFormat="1" applyFont="1" applyFill="1" applyBorder="1" applyAlignment="1">
      <alignment vertical="center"/>
      <protection/>
    </xf>
    <xf numFmtId="178" fontId="3" fillId="0" borderId="110" xfId="63" applyNumberFormat="1" applyFont="1" applyFill="1" applyBorder="1" applyAlignment="1">
      <alignment horizontal="right" vertical="center"/>
      <protection/>
    </xf>
    <xf numFmtId="178" fontId="3" fillId="0" borderId="111" xfId="63" applyNumberFormat="1" applyFont="1" applyFill="1" applyBorder="1" applyAlignment="1">
      <alignment horizontal="right" vertical="center"/>
      <protection/>
    </xf>
    <xf numFmtId="178" fontId="3" fillId="0" borderId="105" xfId="63" applyNumberFormat="1" applyFont="1" applyFill="1" applyBorder="1" applyAlignment="1">
      <alignment horizontal="right" vertical="center"/>
      <protection/>
    </xf>
    <xf numFmtId="178" fontId="3" fillId="0" borderId="111" xfId="63" applyNumberFormat="1" applyFont="1" applyFill="1" applyBorder="1" applyAlignment="1">
      <alignment vertical="center"/>
      <protection/>
    </xf>
    <xf numFmtId="178" fontId="3" fillId="0" borderId="106" xfId="63" applyNumberFormat="1" applyFont="1" applyFill="1" applyBorder="1" applyAlignment="1">
      <alignment vertical="center"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vertical="center"/>
      <protection/>
    </xf>
    <xf numFmtId="178" fontId="3" fillId="0" borderId="110" xfId="63" applyNumberFormat="1" applyFont="1" applyFill="1" applyBorder="1" applyAlignment="1">
      <alignment vertical="center"/>
      <protection/>
    </xf>
    <xf numFmtId="178" fontId="3" fillId="0" borderId="101" xfId="63" applyNumberFormat="1" applyFont="1" applyFill="1" applyBorder="1" applyAlignment="1">
      <alignment vertical="center"/>
      <protection/>
    </xf>
    <xf numFmtId="178" fontId="3" fillId="0" borderId="105" xfId="63" applyNumberFormat="1" applyFont="1" applyFill="1" applyBorder="1" applyAlignment="1">
      <alignment vertical="center"/>
      <protection/>
    </xf>
    <xf numFmtId="177" fontId="15" fillId="0" borderId="0" xfId="0" applyNumberFormat="1" applyFont="1" applyAlignment="1">
      <alignment vertical="center" shrinkToFit="1"/>
    </xf>
    <xf numFmtId="38" fontId="3" fillId="0" borderId="0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distributed" vertical="center"/>
    </xf>
    <xf numFmtId="178" fontId="3" fillId="0" borderId="108" xfId="48" applyNumberFormat="1" applyFont="1" applyFill="1" applyBorder="1" applyAlignment="1">
      <alignment horizontal="right" vertical="center"/>
    </xf>
    <xf numFmtId="178" fontId="3" fillId="0" borderId="61" xfId="48" applyNumberFormat="1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0" fontId="3" fillId="0" borderId="36" xfId="48" applyNumberFormat="1" applyFont="1" applyFill="1" applyBorder="1" applyAlignment="1">
      <alignment horizontal="right" vertical="center"/>
    </xf>
    <xf numFmtId="38" fontId="16" fillId="0" borderId="0" xfId="48" applyFont="1" applyFill="1" applyAlignment="1">
      <alignment/>
    </xf>
    <xf numFmtId="38" fontId="16" fillId="0" borderId="0" xfId="48" applyFont="1" applyFill="1" applyAlignment="1">
      <alignment vertical="center"/>
    </xf>
    <xf numFmtId="0" fontId="54" fillId="0" borderId="0" xfId="0" applyFont="1" applyAlignment="1">
      <alignment vertical="center" shrinkToFit="1"/>
    </xf>
    <xf numFmtId="0" fontId="54" fillId="0" borderId="0" xfId="0" applyNumberFormat="1" applyFont="1" applyAlignment="1">
      <alignment vertical="center" shrinkToFit="1"/>
    </xf>
    <xf numFmtId="0" fontId="0" fillId="0" borderId="0" xfId="62" applyFont="1" applyFill="1" applyAlignment="1">
      <alignment vertical="center"/>
      <protection/>
    </xf>
    <xf numFmtId="38" fontId="3" fillId="33" borderId="0" xfId="48" applyFont="1" applyFill="1" applyBorder="1" applyAlignment="1">
      <alignment/>
    </xf>
    <xf numFmtId="0" fontId="15" fillId="0" borderId="0" xfId="0" applyFont="1" applyBorder="1" applyAlignment="1">
      <alignment vertical="center" shrinkToFit="1"/>
    </xf>
    <xf numFmtId="38" fontId="10" fillId="0" borderId="81" xfId="48" applyFont="1" applyFill="1" applyBorder="1" applyAlignment="1">
      <alignment horizontal="center" vertical="center"/>
    </xf>
    <xf numFmtId="178" fontId="3" fillId="0" borderId="112" xfId="48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3" fillId="0" borderId="37" xfId="48" applyFont="1" applyFill="1" applyBorder="1" applyAlignment="1">
      <alignment horizontal="distributed" vertical="center"/>
    </xf>
    <xf numFmtId="178" fontId="3" fillId="0" borderId="113" xfId="48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shrinkToFit="1"/>
    </xf>
    <xf numFmtId="178" fontId="3" fillId="0" borderId="97" xfId="48" applyNumberFormat="1" applyFont="1" applyFill="1" applyBorder="1" applyAlignment="1">
      <alignment horizontal="right" vertical="center"/>
    </xf>
    <xf numFmtId="178" fontId="3" fillId="0" borderId="114" xfId="48" applyNumberFormat="1" applyFont="1" applyFill="1" applyBorder="1" applyAlignment="1">
      <alignment horizontal="right" vertical="center"/>
    </xf>
    <xf numFmtId="178" fontId="3" fillId="0" borderId="30" xfId="48" applyNumberFormat="1" applyFont="1" applyFill="1" applyBorder="1" applyAlignment="1">
      <alignment horizontal="right" vertical="center"/>
    </xf>
    <xf numFmtId="178" fontId="3" fillId="0" borderId="95" xfId="48" applyNumberFormat="1" applyFont="1" applyFill="1" applyBorder="1" applyAlignment="1">
      <alignment horizontal="right" vertical="center"/>
    </xf>
    <xf numFmtId="38" fontId="9" fillId="33" borderId="14" xfId="48" applyFont="1" applyFill="1" applyBorder="1" applyAlignment="1">
      <alignment horizontal="center" vertical="distributed" textRotation="255"/>
    </xf>
    <xf numFmtId="178" fontId="3" fillId="0" borderId="115" xfId="48" applyNumberFormat="1" applyFont="1" applyFill="1" applyBorder="1" applyAlignment="1">
      <alignment horizontal="right" vertical="center"/>
    </xf>
    <xf numFmtId="178" fontId="3" fillId="0" borderId="109" xfId="48" applyNumberFormat="1" applyFont="1" applyFill="1" applyBorder="1" applyAlignment="1">
      <alignment horizontal="right" vertical="center"/>
    </xf>
    <xf numFmtId="178" fontId="3" fillId="0" borderId="103" xfId="48" applyNumberFormat="1" applyFont="1" applyFill="1" applyBorder="1" applyAlignment="1">
      <alignment horizontal="right" vertical="center"/>
    </xf>
    <xf numFmtId="38" fontId="17" fillId="33" borderId="0" xfId="48" applyFont="1" applyFill="1" applyAlignment="1">
      <alignment horizontal="left"/>
    </xf>
    <xf numFmtId="38" fontId="4" fillId="33" borderId="0" xfId="48" applyFont="1" applyFill="1" applyAlignment="1">
      <alignment horizontal="left"/>
    </xf>
    <xf numFmtId="38" fontId="18" fillId="33" borderId="0" xfId="48" applyFont="1" applyFill="1" applyBorder="1" applyAlignment="1">
      <alignment vertical="center" textRotation="255"/>
    </xf>
    <xf numFmtId="38" fontId="10" fillId="33" borderId="39" xfId="48" applyFont="1" applyFill="1" applyBorder="1" applyAlignment="1">
      <alignment horizontal="center" vertical="center"/>
    </xf>
    <xf numFmtId="38" fontId="10" fillId="33" borderId="78" xfId="48" applyFont="1" applyFill="1" applyBorder="1" applyAlignment="1">
      <alignment horizontal="center" vertical="center"/>
    </xf>
    <xf numFmtId="38" fontId="10" fillId="33" borderId="28" xfId="48" applyFont="1" applyFill="1" applyBorder="1" applyAlignment="1">
      <alignment horizontal="center" vertical="center"/>
    </xf>
    <xf numFmtId="178" fontId="3" fillId="33" borderId="97" xfId="62" applyNumberFormat="1" applyFont="1" applyFill="1" applyBorder="1" applyAlignment="1">
      <alignment horizontal="right" vertical="center"/>
      <protection/>
    </xf>
    <xf numFmtId="178" fontId="3" fillId="33" borderId="108" xfId="62" applyNumberFormat="1" applyFont="1" applyFill="1" applyBorder="1" applyAlignment="1">
      <alignment horizontal="right" vertical="center"/>
      <protection/>
    </xf>
    <xf numFmtId="178" fontId="3" fillId="33" borderId="41" xfId="62" applyNumberFormat="1" applyFont="1" applyFill="1" applyBorder="1" applyAlignment="1">
      <alignment horizontal="right" vertical="center"/>
      <protection/>
    </xf>
    <xf numFmtId="178" fontId="3" fillId="33" borderId="25" xfId="62" applyNumberFormat="1" applyFont="1" applyFill="1" applyBorder="1" applyAlignment="1">
      <alignment horizontal="right" vertical="center"/>
      <protection/>
    </xf>
    <xf numFmtId="178" fontId="3" fillId="33" borderId="72" xfId="62" applyNumberFormat="1" applyFont="1" applyFill="1" applyBorder="1" applyAlignment="1">
      <alignment horizontal="right" vertical="center"/>
      <protection/>
    </xf>
    <xf numFmtId="178" fontId="3" fillId="33" borderId="42" xfId="62" applyNumberFormat="1" applyFont="1" applyFill="1" applyBorder="1" applyAlignment="1">
      <alignment horizontal="right" vertical="center"/>
      <protection/>
    </xf>
    <xf numFmtId="178" fontId="3" fillId="33" borderId="0" xfId="62" applyNumberFormat="1" applyFont="1" applyFill="1" applyBorder="1" applyAlignment="1">
      <alignment horizontal="right" vertical="center"/>
      <protection/>
    </xf>
    <xf numFmtId="178" fontId="3" fillId="33" borderId="36" xfId="62" applyNumberFormat="1" applyFont="1" applyFill="1" applyBorder="1" applyAlignment="1">
      <alignment horizontal="right" vertical="center"/>
      <protection/>
    </xf>
    <xf numFmtId="178" fontId="3" fillId="33" borderId="30" xfId="62" applyNumberFormat="1" applyFont="1" applyFill="1" applyBorder="1" applyAlignment="1">
      <alignment horizontal="right" vertical="center"/>
      <protection/>
    </xf>
    <xf numFmtId="178" fontId="3" fillId="33" borderId="12" xfId="62" applyNumberFormat="1" applyFont="1" applyFill="1" applyBorder="1" applyAlignment="1">
      <alignment horizontal="right" vertical="center"/>
      <protection/>
    </xf>
    <xf numFmtId="178" fontId="3" fillId="33" borderId="13" xfId="62" applyNumberFormat="1" applyFont="1" applyFill="1" applyBorder="1" applyAlignment="1">
      <alignment horizontal="right" vertical="center"/>
      <protection/>
    </xf>
    <xf numFmtId="178" fontId="3" fillId="33" borderId="28" xfId="62" applyNumberFormat="1" applyFont="1" applyFill="1" applyBorder="1" applyAlignment="1">
      <alignment horizontal="right" vertical="center"/>
      <protection/>
    </xf>
    <xf numFmtId="0" fontId="0" fillId="33" borderId="0" xfId="62" applyFont="1" applyFill="1" applyAlignment="1">
      <alignment vertical="center"/>
      <protection/>
    </xf>
    <xf numFmtId="0" fontId="3" fillId="33" borderId="0" xfId="62" applyFont="1" applyFill="1" applyAlignment="1">
      <alignment horizontal="center"/>
      <protection/>
    </xf>
    <xf numFmtId="38" fontId="3" fillId="33" borderId="116" xfId="48" applyFont="1" applyFill="1" applyBorder="1" applyAlignment="1">
      <alignment vertical="center"/>
    </xf>
    <xf numFmtId="0" fontId="10" fillId="33" borderId="117" xfId="62" applyFont="1" applyFill="1" applyBorder="1" applyAlignment="1">
      <alignment horizontal="center" vertical="center"/>
      <protection/>
    </xf>
    <xf numFmtId="0" fontId="10" fillId="33" borderId="118" xfId="62" applyFont="1" applyFill="1" applyBorder="1" applyAlignment="1">
      <alignment horizontal="center" vertical="center" textRotation="255" wrapText="1"/>
      <protection/>
    </xf>
    <xf numFmtId="0" fontId="10" fillId="33" borderId="104" xfId="62" applyFont="1" applyFill="1" applyBorder="1" applyAlignment="1">
      <alignment horizontal="center" vertical="center" textRotation="255" wrapText="1"/>
      <protection/>
    </xf>
    <xf numFmtId="0" fontId="6" fillId="33" borderId="26" xfId="62" applyFont="1" applyFill="1" applyBorder="1" applyAlignment="1">
      <alignment horizontal="center" vertical="center"/>
      <protection/>
    </xf>
    <xf numFmtId="178" fontId="3" fillId="33" borderId="63" xfId="62" applyNumberFormat="1" applyFont="1" applyFill="1" applyBorder="1" applyAlignment="1">
      <alignment horizontal="right" vertical="center"/>
      <protection/>
    </xf>
    <xf numFmtId="178" fontId="3" fillId="33" borderId="119" xfId="62" applyNumberFormat="1" applyFont="1" applyFill="1" applyBorder="1" applyAlignment="1">
      <alignment horizontal="right" vertical="center"/>
      <protection/>
    </xf>
    <xf numFmtId="178" fontId="3" fillId="33" borderId="40" xfId="62" applyNumberFormat="1" applyFont="1" applyFill="1" applyBorder="1" applyAlignment="1">
      <alignment horizontal="right" vertical="center"/>
      <protection/>
    </xf>
    <xf numFmtId="0" fontId="6" fillId="33" borderId="120" xfId="62" applyFont="1" applyFill="1" applyBorder="1" applyAlignment="1">
      <alignment horizontal="center" vertical="center"/>
      <protection/>
    </xf>
    <xf numFmtId="178" fontId="3" fillId="33" borderId="58" xfId="62" applyNumberFormat="1" applyFont="1" applyFill="1" applyBorder="1" applyAlignment="1">
      <alignment horizontal="right" vertical="center"/>
      <protection/>
    </xf>
    <xf numFmtId="178" fontId="3" fillId="33" borderId="76" xfId="62" applyNumberFormat="1" applyFont="1" applyFill="1" applyBorder="1" applyAlignment="1">
      <alignment horizontal="right" vertical="center"/>
      <protection/>
    </xf>
    <xf numFmtId="0" fontId="6" fillId="33" borderId="100" xfId="62" applyFont="1" applyFill="1" applyBorder="1" applyAlignment="1">
      <alignment horizontal="center" vertical="center"/>
      <protection/>
    </xf>
    <xf numFmtId="178" fontId="3" fillId="33" borderId="29" xfId="62" applyNumberFormat="1" applyFont="1" applyFill="1" applyBorder="1" applyAlignment="1">
      <alignment horizontal="right" vertical="center"/>
      <protection/>
    </xf>
    <xf numFmtId="38" fontId="18" fillId="33" borderId="14" xfId="48" applyFont="1" applyFill="1" applyBorder="1" applyAlignment="1">
      <alignment horizontal="center" vertical="distributed" textRotation="255"/>
    </xf>
    <xf numFmtId="38" fontId="10" fillId="33" borderId="0" xfId="48" applyFont="1" applyFill="1" applyBorder="1" applyAlignment="1">
      <alignment horizontal="center" vertical="center" wrapText="1"/>
    </xf>
    <xf numFmtId="178" fontId="3" fillId="33" borderId="0" xfId="48" applyNumberFormat="1" applyFont="1" applyFill="1" applyBorder="1" applyAlignment="1">
      <alignment horizontal="right" vertical="center"/>
    </xf>
    <xf numFmtId="38" fontId="3" fillId="0" borderId="121" xfId="48" applyFont="1" applyFill="1" applyBorder="1" applyAlignment="1">
      <alignment horizontal="center" vertical="center" wrapText="1"/>
    </xf>
    <xf numFmtId="38" fontId="3" fillId="0" borderId="72" xfId="48" applyFont="1" applyFill="1" applyBorder="1" applyAlignment="1">
      <alignment horizontal="center" vertical="center" wrapText="1"/>
    </xf>
    <xf numFmtId="38" fontId="3" fillId="0" borderId="80" xfId="48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horizontal="center" vertical="center" wrapText="1"/>
    </xf>
    <xf numFmtId="38" fontId="3" fillId="0" borderId="30" xfId="48" applyFont="1" applyFill="1" applyBorder="1" applyAlignment="1">
      <alignment horizontal="center" vertical="center" wrapText="1"/>
    </xf>
    <xf numFmtId="38" fontId="3" fillId="0" borderId="94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10" fillId="0" borderId="94" xfId="48" applyFont="1" applyFill="1" applyBorder="1" applyAlignment="1">
      <alignment horizontal="center" vertical="center" textRotation="255"/>
    </xf>
    <xf numFmtId="38" fontId="10" fillId="0" borderId="17" xfId="48" applyFont="1" applyFill="1" applyBorder="1" applyAlignment="1">
      <alignment horizontal="center" vertical="center" textRotation="255"/>
    </xf>
    <xf numFmtId="38" fontId="10" fillId="0" borderId="18" xfId="48" applyFont="1" applyFill="1" applyBorder="1" applyAlignment="1">
      <alignment horizontal="center" vertical="center" textRotation="255"/>
    </xf>
    <xf numFmtId="38" fontId="3" fillId="0" borderId="0" xfId="48" applyFont="1" applyFill="1" applyBorder="1" applyAlignment="1">
      <alignment horizontal="center" vertical="center"/>
    </xf>
    <xf numFmtId="38" fontId="3" fillId="0" borderId="72" xfId="48" applyFont="1" applyFill="1" applyBorder="1" applyAlignment="1">
      <alignment horizontal="center" vertical="center"/>
    </xf>
    <xf numFmtId="38" fontId="3" fillId="0" borderId="94" xfId="48" applyFont="1" applyFill="1" applyBorder="1" applyAlignment="1">
      <alignment horizontal="center" vertical="center" textRotation="255"/>
    </xf>
    <xf numFmtId="38" fontId="0" fillId="0" borderId="17" xfId="48" applyFont="1" applyFill="1" applyBorder="1" applyAlignment="1">
      <alignment horizontal="center" vertical="center" textRotation="255"/>
    </xf>
    <xf numFmtId="38" fontId="10" fillId="0" borderId="94" xfId="48" applyFont="1" applyFill="1" applyBorder="1" applyAlignment="1">
      <alignment horizontal="center" vertical="top" textRotation="255" wrapText="1"/>
    </xf>
    <xf numFmtId="38" fontId="10" fillId="0" borderId="17" xfId="48" applyFont="1" applyFill="1" applyBorder="1" applyAlignment="1">
      <alignment horizontal="center" vertical="top" textRotation="255"/>
    </xf>
    <xf numFmtId="38" fontId="3" fillId="0" borderId="17" xfId="48" applyFont="1" applyFill="1" applyBorder="1" applyAlignment="1">
      <alignment horizontal="center" vertical="center" textRotation="255"/>
    </xf>
    <xf numFmtId="38" fontId="3" fillId="0" borderId="18" xfId="48" applyFont="1" applyFill="1" applyBorder="1" applyAlignment="1">
      <alignment horizontal="center" vertical="center" textRotation="255"/>
    </xf>
    <xf numFmtId="38" fontId="3" fillId="0" borderId="92" xfId="48" applyFont="1" applyFill="1" applyBorder="1" applyAlignment="1">
      <alignment horizontal="center" vertical="center" textRotation="255"/>
    </xf>
    <xf numFmtId="38" fontId="3" fillId="0" borderId="36" xfId="48" applyFont="1" applyFill="1" applyBorder="1" applyAlignment="1">
      <alignment horizontal="center" vertical="center" textRotation="255"/>
    </xf>
    <xf numFmtId="38" fontId="3" fillId="0" borderId="28" xfId="48" applyFont="1" applyFill="1" applyBorder="1" applyAlignment="1">
      <alignment horizontal="center" vertical="center" textRotation="255"/>
    </xf>
    <xf numFmtId="38" fontId="10" fillId="0" borderId="20" xfId="48" applyFont="1" applyFill="1" applyBorder="1" applyAlignment="1">
      <alignment horizontal="center" vertical="center"/>
    </xf>
    <xf numFmtId="38" fontId="10" fillId="0" borderId="19" xfId="48" applyFont="1" applyFill="1" applyBorder="1" applyAlignment="1">
      <alignment horizontal="center" vertical="center"/>
    </xf>
    <xf numFmtId="38" fontId="10" fillId="0" borderId="90" xfId="48" applyFont="1" applyFill="1" applyBorder="1" applyAlignment="1">
      <alignment horizontal="center" vertical="center"/>
    </xf>
    <xf numFmtId="38" fontId="10" fillId="0" borderId="122" xfId="48" applyFont="1" applyFill="1" applyBorder="1" applyAlignment="1">
      <alignment horizontal="center" vertical="center"/>
    </xf>
    <xf numFmtId="38" fontId="10" fillId="0" borderId="25" xfId="48" applyFont="1" applyFill="1" applyBorder="1" applyAlignment="1">
      <alignment horizontal="center" vertical="center"/>
    </xf>
    <xf numFmtId="38" fontId="10" fillId="0" borderId="81" xfId="48" applyFont="1" applyFill="1" applyBorder="1" applyAlignment="1">
      <alignment horizontal="center" vertical="center"/>
    </xf>
    <xf numFmtId="38" fontId="3" fillId="0" borderId="123" xfId="48" applyFont="1" applyFill="1" applyBorder="1" applyAlignment="1">
      <alignment horizontal="center" vertical="center"/>
    </xf>
    <xf numFmtId="38" fontId="3" fillId="0" borderId="58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38" fontId="10" fillId="0" borderId="20" xfId="48" applyFont="1" applyFill="1" applyBorder="1" applyAlignment="1">
      <alignment horizontal="center" vertical="center" wrapText="1"/>
    </xf>
    <xf numFmtId="38" fontId="10" fillId="0" borderId="23" xfId="48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center" vertical="center"/>
    </xf>
    <xf numFmtId="38" fontId="3" fillId="0" borderId="121" xfId="48" applyFont="1" applyFill="1" applyBorder="1" applyAlignment="1">
      <alignment horizontal="distributed" vertical="center" wrapText="1"/>
    </xf>
    <xf numFmtId="38" fontId="3" fillId="0" borderId="72" xfId="48" applyFont="1" applyFill="1" applyBorder="1" applyAlignment="1">
      <alignment horizontal="distributed" vertical="center"/>
    </xf>
    <xf numFmtId="38" fontId="3" fillId="0" borderId="8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30" xfId="48" applyFont="1" applyFill="1" applyBorder="1" applyAlignment="1">
      <alignment horizontal="distributed" vertical="center"/>
    </xf>
    <xf numFmtId="38" fontId="3" fillId="0" borderId="4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82" xfId="48" applyFont="1" applyFill="1" applyBorder="1" applyAlignment="1">
      <alignment horizontal="distributed" vertical="center"/>
    </xf>
    <xf numFmtId="38" fontId="10" fillId="0" borderId="21" xfId="48" applyFont="1" applyFill="1" applyBorder="1" applyAlignment="1">
      <alignment horizontal="center" vertical="center"/>
    </xf>
    <xf numFmtId="38" fontId="10" fillId="0" borderId="24" xfId="48" applyFont="1" applyFill="1" applyBorder="1" applyAlignment="1">
      <alignment horizontal="center" vertical="center"/>
    </xf>
    <xf numFmtId="38" fontId="10" fillId="0" borderId="26" xfId="48" applyFont="1" applyFill="1" applyBorder="1" applyAlignment="1">
      <alignment horizontal="center" vertical="center"/>
    </xf>
    <xf numFmtId="38" fontId="10" fillId="0" borderId="19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124" xfId="48" applyFont="1" applyFill="1" applyBorder="1" applyAlignment="1">
      <alignment horizontal="center" vertical="center"/>
    </xf>
    <xf numFmtId="38" fontId="3" fillId="0" borderId="121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90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distributed" vertical="center"/>
    </xf>
    <xf numFmtId="38" fontId="3" fillId="0" borderId="85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24" xfId="48" applyFont="1" applyFill="1" applyBorder="1" applyAlignment="1">
      <alignment horizontal="center" vertical="center" wrapText="1"/>
    </xf>
    <xf numFmtId="38" fontId="3" fillId="0" borderId="125" xfId="48" applyFont="1" applyFill="1" applyBorder="1" applyAlignment="1">
      <alignment horizontal="center" vertical="center"/>
    </xf>
    <xf numFmtId="38" fontId="3" fillId="0" borderId="30" xfId="48" applyFont="1" applyFill="1" applyBorder="1" applyAlignment="1">
      <alignment horizontal="center" vertical="center"/>
    </xf>
    <xf numFmtId="38" fontId="3" fillId="0" borderId="80" xfId="48" applyFont="1" applyFill="1" applyBorder="1" applyAlignment="1">
      <alignment horizontal="center" vertical="center"/>
    </xf>
    <xf numFmtId="38" fontId="3" fillId="0" borderId="48" xfId="48" applyFont="1" applyFill="1" applyBorder="1" applyAlignment="1">
      <alignment horizontal="center" vertical="center" wrapText="1"/>
    </xf>
    <xf numFmtId="38" fontId="6" fillId="0" borderId="126" xfId="48" applyFont="1" applyFill="1" applyBorder="1" applyAlignment="1">
      <alignment horizontal="distributed" vertical="center" textRotation="255" wrapText="1"/>
    </xf>
    <xf numFmtId="38" fontId="6" fillId="0" borderId="30" xfId="48" applyFont="1" applyFill="1" applyBorder="1" applyAlignment="1">
      <alignment horizontal="distributed" vertical="center" textRotation="255"/>
    </xf>
    <xf numFmtId="38" fontId="6" fillId="0" borderId="126" xfId="48" applyFont="1" applyFill="1" applyBorder="1" applyAlignment="1">
      <alignment horizontal="center" vertical="center" textRotation="255" wrapText="1"/>
    </xf>
    <xf numFmtId="38" fontId="6" fillId="0" borderId="72" xfId="48" applyFont="1" applyFill="1" applyBorder="1" applyAlignment="1">
      <alignment horizontal="center" vertical="center" textRotation="255"/>
    </xf>
    <xf numFmtId="38" fontId="6" fillId="0" borderId="80" xfId="48" applyFont="1" applyFill="1" applyBorder="1" applyAlignment="1">
      <alignment horizontal="center" vertical="center" textRotation="255"/>
    </xf>
    <xf numFmtId="38" fontId="3" fillId="0" borderId="54" xfId="48" applyFont="1" applyFill="1" applyBorder="1" applyAlignment="1">
      <alignment horizontal="distributed" vertical="center"/>
    </xf>
    <xf numFmtId="38" fontId="3" fillId="0" borderId="31" xfId="48" applyFont="1" applyFill="1" applyBorder="1" applyAlignment="1">
      <alignment horizontal="distributed" vertical="center"/>
    </xf>
    <xf numFmtId="38" fontId="3" fillId="0" borderId="127" xfId="48" applyFont="1" applyFill="1" applyBorder="1" applyAlignment="1">
      <alignment horizontal="distributed" vertical="center"/>
    </xf>
    <xf numFmtId="38" fontId="3" fillId="0" borderId="128" xfId="48" applyFont="1" applyFill="1" applyBorder="1" applyAlignment="1">
      <alignment horizontal="distributed" vertical="center"/>
    </xf>
    <xf numFmtId="38" fontId="3" fillId="0" borderId="61" xfId="48" applyFont="1" applyFill="1" applyBorder="1" applyAlignment="1">
      <alignment horizontal="distributed" vertical="center"/>
    </xf>
    <xf numFmtId="38" fontId="3" fillId="0" borderId="83" xfId="48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distributed" vertical="center"/>
    </xf>
    <xf numFmtId="38" fontId="3" fillId="0" borderId="58" xfId="48" applyFont="1" applyFill="1" applyBorder="1" applyAlignment="1">
      <alignment horizontal="distributed" vertical="center"/>
    </xf>
    <xf numFmtId="38" fontId="3" fillId="0" borderId="92" xfId="48" applyFont="1" applyFill="1" applyBorder="1" applyAlignment="1">
      <alignment horizontal="center" vertical="distributed" textRotation="255"/>
    </xf>
    <xf numFmtId="38" fontId="3" fillId="0" borderId="36" xfId="48" applyFont="1" applyFill="1" applyBorder="1" applyAlignment="1">
      <alignment horizontal="center" vertical="distributed" textRotation="255"/>
    </xf>
    <xf numFmtId="38" fontId="3" fillId="0" borderId="94" xfId="48" applyFont="1" applyFill="1" applyBorder="1" applyAlignment="1">
      <alignment horizontal="center" vertical="distributed" textRotation="255"/>
    </xf>
    <xf numFmtId="38" fontId="3" fillId="0" borderId="17" xfId="48" applyFont="1" applyFill="1" applyBorder="1" applyAlignment="1">
      <alignment horizontal="center" vertical="distributed" textRotation="255"/>
    </xf>
    <xf numFmtId="38" fontId="3" fillId="0" borderId="33" xfId="48" applyFont="1" applyFill="1" applyBorder="1" applyAlignment="1">
      <alignment horizontal="center" vertical="center" wrapText="1"/>
    </xf>
    <xf numFmtId="38" fontId="3" fillId="0" borderId="129" xfId="48" applyFont="1" applyFill="1" applyBorder="1" applyAlignment="1">
      <alignment horizontal="center" vertical="center" wrapText="1"/>
    </xf>
    <xf numFmtId="38" fontId="3" fillId="0" borderId="124" xfId="48" applyFont="1" applyFill="1" applyBorder="1" applyAlignment="1">
      <alignment horizontal="distributed" vertical="center"/>
    </xf>
    <xf numFmtId="38" fontId="3" fillId="0" borderId="59" xfId="48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center" vertical="center" wrapText="1"/>
    </xf>
    <xf numFmtId="38" fontId="3" fillId="0" borderId="100" xfId="48" applyFont="1" applyFill="1" applyBorder="1" applyAlignment="1">
      <alignment horizontal="center" vertical="center"/>
    </xf>
    <xf numFmtId="38" fontId="3" fillId="0" borderId="94" xfId="48" applyFont="1" applyFill="1" applyBorder="1" applyAlignment="1">
      <alignment horizontal="center" vertical="distributed" textRotation="255" wrapText="1"/>
    </xf>
    <xf numFmtId="38" fontId="3" fillId="0" borderId="91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90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85" xfId="48" applyFont="1" applyFill="1" applyBorder="1" applyAlignment="1">
      <alignment horizontal="center" vertical="center" wrapText="1"/>
    </xf>
    <xf numFmtId="38" fontId="3" fillId="0" borderId="96" xfId="48" applyFont="1" applyFill="1" applyBorder="1" applyAlignment="1">
      <alignment horizontal="center" vertical="distributed" textRotation="255"/>
    </xf>
    <xf numFmtId="38" fontId="3" fillId="0" borderId="72" xfId="48" applyFont="1" applyFill="1" applyBorder="1" applyAlignment="1">
      <alignment horizontal="center" vertical="distributed" textRotation="255"/>
    </xf>
    <xf numFmtId="38" fontId="3" fillId="0" borderId="30" xfId="48" applyFont="1" applyFill="1" applyBorder="1" applyAlignment="1">
      <alignment horizontal="center" vertical="distributed" textRotation="255"/>
    </xf>
    <xf numFmtId="38" fontId="3" fillId="0" borderId="130" xfId="48" applyFont="1" applyFill="1" applyBorder="1" applyAlignment="1">
      <alignment horizontal="center" vertical="distributed" textRotation="255"/>
    </xf>
    <xf numFmtId="38" fontId="3" fillId="0" borderId="37" xfId="48" applyFont="1" applyFill="1" applyBorder="1" applyAlignment="1">
      <alignment horizontal="center" vertical="distributed" textRotation="255"/>
    </xf>
    <xf numFmtId="38" fontId="3" fillId="0" borderId="45" xfId="48" applyFont="1" applyFill="1" applyBorder="1" applyAlignment="1">
      <alignment horizontal="center" vertical="distributed" textRotation="255"/>
    </xf>
    <xf numFmtId="38" fontId="20" fillId="0" borderId="95" xfId="48" applyFont="1" applyFill="1" applyBorder="1" applyAlignment="1">
      <alignment horizontal="center" vertical="center" textRotation="255" wrapText="1"/>
    </xf>
    <xf numFmtId="38" fontId="20" fillId="0" borderId="57" xfId="48" applyFont="1" applyFill="1" applyBorder="1" applyAlignment="1">
      <alignment horizontal="center" vertical="center" textRotation="255"/>
    </xf>
    <xf numFmtId="38" fontId="20" fillId="0" borderId="27" xfId="48" applyFont="1" applyFill="1" applyBorder="1" applyAlignment="1">
      <alignment horizontal="center" vertical="center" textRotation="255"/>
    </xf>
    <xf numFmtId="38" fontId="0" fillId="0" borderId="19" xfId="48" applyFont="1" applyFill="1" applyBorder="1" applyAlignment="1">
      <alignment horizontal="center" vertical="center"/>
    </xf>
    <xf numFmtId="38" fontId="0" fillId="0" borderId="69" xfId="48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38" fontId="3" fillId="0" borderId="35" xfId="48" applyFont="1" applyFill="1" applyBorder="1" applyAlignment="1">
      <alignment horizontal="center" vertical="distributed" textRotation="255" wrapText="1"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38" fontId="3" fillId="0" borderId="18" xfId="48" applyFont="1" applyFill="1" applyBorder="1" applyAlignment="1">
      <alignment horizontal="center" vertical="distributed" textRotation="255"/>
    </xf>
    <xf numFmtId="38" fontId="3" fillId="0" borderId="28" xfId="48" applyFont="1" applyFill="1" applyBorder="1" applyAlignment="1">
      <alignment horizontal="center" vertical="distributed" textRotation="255"/>
    </xf>
    <xf numFmtId="38" fontId="3" fillId="0" borderId="125" xfId="48" applyFont="1" applyFill="1" applyBorder="1" applyAlignment="1">
      <alignment horizontal="distributed" vertical="center"/>
    </xf>
    <xf numFmtId="38" fontId="3" fillId="0" borderId="24" xfId="48" applyFont="1" applyFill="1" applyBorder="1" applyAlignment="1">
      <alignment horizontal="distributed" vertical="center"/>
    </xf>
    <xf numFmtId="38" fontId="3" fillId="0" borderId="98" xfId="48" applyFont="1" applyFill="1" applyBorder="1" applyAlignment="1">
      <alignment horizontal="distributed" vertical="center"/>
    </xf>
    <xf numFmtId="38" fontId="3" fillId="0" borderId="48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0" borderId="46" xfId="48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center" vertical="center" wrapText="1"/>
    </xf>
    <xf numFmtId="38" fontId="3" fillId="0" borderId="47" xfId="48" applyFont="1" applyFill="1" applyBorder="1" applyAlignment="1">
      <alignment horizontal="center" vertical="center" wrapText="1"/>
    </xf>
    <xf numFmtId="38" fontId="3" fillId="0" borderId="100" xfId="48" applyFont="1" applyFill="1" applyBorder="1" applyAlignment="1">
      <alignment horizontal="distributed" vertical="center"/>
    </xf>
    <xf numFmtId="38" fontId="3" fillId="0" borderId="54" xfId="48" applyFont="1" applyFill="1" applyBorder="1" applyAlignment="1">
      <alignment horizontal="center" vertical="center"/>
    </xf>
    <xf numFmtId="38" fontId="3" fillId="0" borderId="88" xfId="48" applyFont="1" applyFill="1" applyBorder="1" applyAlignment="1">
      <alignment horizontal="center" vertical="center"/>
    </xf>
    <xf numFmtId="0" fontId="3" fillId="0" borderId="121" xfId="62" applyFont="1" applyFill="1" applyBorder="1" applyAlignment="1">
      <alignment horizontal="center" vertical="center"/>
      <protection/>
    </xf>
    <xf numFmtId="0" fontId="3" fillId="0" borderId="72" xfId="62" applyFont="1" applyFill="1" applyBorder="1" applyAlignment="1">
      <alignment horizontal="center" vertical="center"/>
      <protection/>
    </xf>
    <xf numFmtId="0" fontId="3" fillId="0" borderId="80" xfId="62" applyFont="1" applyFill="1" applyBorder="1" applyAlignment="1">
      <alignment horizontal="center" vertical="center"/>
      <protection/>
    </xf>
    <xf numFmtId="0" fontId="3" fillId="0" borderId="131" xfId="62" applyFont="1" applyFill="1" applyBorder="1" applyAlignment="1">
      <alignment horizontal="center" vertical="center"/>
      <protection/>
    </xf>
    <xf numFmtId="0" fontId="3" fillId="0" borderId="132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8" fillId="0" borderId="133" xfId="0" applyFont="1" applyFill="1" applyBorder="1" applyAlignment="1">
      <alignment horizontal="center" vertical="center" wrapText="1" shrinkToFit="1"/>
    </xf>
    <xf numFmtId="0" fontId="14" fillId="0" borderId="133" xfId="0" applyFont="1" applyFill="1" applyBorder="1" applyAlignment="1">
      <alignment horizontal="center" vertical="center" wrapText="1" shrinkToFi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3" fillId="0" borderId="120" xfId="63" applyFont="1" applyFill="1" applyBorder="1" applyAlignment="1">
      <alignment horizontal="center" vertical="center" wrapText="1"/>
      <protection/>
    </xf>
    <xf numFmtId="0" fontId="3" fillId="0" borderId="98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44" xfId="63" applyFont="1" applyFill="1" applyBorder="1" applyAlignment="1">
      <alignment horizontal="center" vertical="center" wrapText="1"/>
      <protection/>
    </xf>
    <xf numFmtId="0" fontId="3" fillId="0" borderId="123" xfId="63" applyFont="1" applyFill="1" applyBorder="1" applyAlignment="1">
      <alignment horizontal="center" vertical="center" wrapText="1"/>
      <protection/>
    </xf>
    <xf numFmtId="0" fontId="3" fillId="0" borderId="59" xfId="63" applyFont="1" applyFill="1" applyBorder="1" applyAlignment="1">
      <alignment horizontal="center" vertical="center" wrapText="1"/>
      <protection/>
    </xf>
    <xf numFmtId="0" fontId="3" fillId="0" borderId="134" xfId="63" applyFont="1" applyFill="1" applyBorder="1" applyAlignment="1">
      <alignment horizontal="center" vertical="center"/>
      <protection/>
    </xf>
    <xf numFmtId="0" fontId="3" fillId="0" borderId="89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180" fontId="3" fillId="0" borderId="109" xfId="42" applyNumberFormat="1" applyFont="1" applyFill="1" applyBorder="1" applyAlignment="1">
      <alignment horizontal="right" vertical="center"/>
    </xf>
    <xf numFmtId="180" fontId="3" fillId="0" borderId="106" xfId="42" applyNumberFormat="1" applyFont="1" applyFill="1" applyBorder="1" applyAlignment="1">
      <alignment horizontal="right" vertical="center"/>
    </xf>
    <xf numFmtId="180" fontId="3" fillId="0" borderId="107" xfId="42" applyNumberFormat="1" applyFont="1" applyFill="1" applyBorder="1" applyAlignment="1">
      <alignment horizontal="right" vertical="center"/>
    </xf>
    <xf numFmtId="180" fontId="3" fillId="0" borderId="39" xfId="42" applyNumberFormat="1" applyFont="1" applyFill="1" applyBorder="1" applyAlignment="1">
      <alignment horizontal="right" vertical="center"/>
    </xf>
    <xf numFmtId="0" fontId="3" fillId="0" borderId="42" xfId="63" applyFont="1" applyFill="1" applyBorder="1" applyAlignment="1">
      <alignment horizontal="center" vertical="center" wrapText="1"/>
      <protection/>
    </xf>
    <xf numFmtId="0" fontId="3" fillId="0" borderId="58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61" xfId="63" applyFont="1" applyFill="1" applyBorder="1" applyAlignment="1">
      <alignment horizontal="center" vertical="center" wrapText="1"/>
      <protection/>
    </xf>
    <xf numFmtId="0" fontId="3" fillId="0" borderId="23" xfId="63" applyFont="1" applyFill="1" applyBorder="1" applyAlignment="1">
      <alignment horizontal="center" vertical="center" wrapText="1"/>
      <protection/>
    </xf>
    <xf numFmtId="0" fontId="3" fillId="0" borderId="20" xfId="63" applyFont="1" applyFill="1" applyBorder="1" applyAlignment="1">
      <alignment horizontal="center" vertical="center" wrapText="1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180" fontId="3" fillId="0" borderId="89" xfId="42" applyNumberFormat="1" applyFont="1" applyFill="1" applyBorder="1" applyAlignment="1">
      <alignment horizontal="right" vertical="center"/>
    </xf>
    <xf numFmtId="180" fontId="3" fillId="0" borderId="127" xfId="42" applyNumberFormat="1" applyFont="1" applyFill="1" applyBorder="1" applyAlignment="1">
      <alignment horizontal="right" vertical="center"/>
    </xf>
    <xf numFmtId="0" fontId="3" fillId="0" borderId="135" xfId="63" applyFont="1" applyFill="1" applyBorder="1" applyAlignment="1">
      <alignment horizontal="center" vertical="center"/>
      <protection/>
    </xf>
    <xf numFmtId="0" fontId="14" fillId="0" borderId="32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88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3" fillId="0" borderId="116" xfId="63" applyFont="1" applyFill="1" applyBorder="1" applyAlignment="1">
      <alignment horizontal="center" vertical="center"/>
      <protection/>
    </xf>
    <xf numFmtId="0" fontId="3" fillId="0" borderId="136" xfId="63" applyFont="1" applyFill="1" applyBorder="1" applyAlignment="1">
      <alignment horizontal="center" vertical="center"/>
      <protection/>
    </xf>
    <xf numFmtId="0" fontId="3" fillId="0" borderId="125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 wrapText="1"/>
      <protection/>
    </xf>
    <xf numFmtId="178" fontId="3" fillId="0" borderId="16" xfId="48" applyNumberFormat="1" applyFont="1" applyFill="1" applyBorder="1" applyAlignment="1">
      <alignment horizontal="right" vertical="center"/>
    </xf>
    <xf numFmtId="178" fontId="3" fillId="0" borderId="108" xfId="48" applyNumberFormat="1" applyFont="1" applyFill="1" applyBorder="1" applyAlignment="1">
      <alignment horizontal="right" vertical="center"/>
    </xf>
    <xf numFmtId="178" fontId="3" fillId="0" borderId="64" xfId="48" applyNumberFormat="1" applyFont="1" applyFill="1" applyBorder="1" applyAlignment="1">
      <alignment horizontal="right" vertical="center"/>
    </xf>
    <xf numFmtId="178" fontId="3" fillId="0" borderId="112" xfId="48" applyNumberFormat="1" applyFont="1" applyFill="1" applyBorder="1" applyAlignment="1">
      <alignment horizontal="right" vertical="center"/>
    </xf>
    <xf numFmtId="178" fontId="3" fillId="0" borderId="102" xfId="48" applyNumberFormat="1" applyFont="1" applyFill="1" applyBorder="1" applyAlignment="1">
      <alignment horizontal="right" vertical="center"/>
    </xf>
    <xf numFmtId="178" fontId="3" fillId="0" borderId="106" xfId="48" applyNumberFormat="1" applyFont="1" applyFill="1" applyBorder="1" applyAlignment="1">
      <alignment horizontal="right" vertical="center"/>
    </xf>
    <xf numFmtId="178" fontId="3" fillId="0" borderId="107" xfId="48" applyNumberFormat="1" applyFont="1" applyFill="1" applyBorder="1" applyAlignment="1">
      <alignment horizontal="right" vertical="center"/>
    </xf>
    <xf numFmtId="178" fontId="3" fillId="0" borderId="39" xfId="48" applyNumberFormat="1" applyFont="1" applyFill="1" applyBorder="1" applyAlignment="1">
      <alignment horizontal="right" vertical="center"/>
    </xf>
    <xf numFmtId="178" fontId="3" fillId="0" borderId="110" xfId="48" applyNumberFormat="1" applyFont="1" applyFill="1" applyBorder="1" applyAlignment="1">
      <alignment horizontal="right" vertical="center"/>
    </xf>
    <xf numFmtId="178" fontId="3" fillId="0" borderId="61" xfId="48" applyNumberFormat="1" applyFont="1" applyFill="1" applyBorder="1" applyAlignment="1">
      <alignment horizontal="right" vertical="center"/>
    </xf>
    <xf numFmtId="0" fontId="3" fillId="0" borderId="80" xfId="63" applyFont="1" applyFill="1" applyBorder="1" applyAlignment="1">
      <alignment horizontal="center" vertical="center" wrapText="1"/>
      <protection/>
    </xf>
    <xf numFmtId="0" fontId="3" fillId="0" borderId="137" xfId="63" applyFont="1" applyFill="1" applyBorder="1" applyAlignment="1">
      <alignment horizontal="center" vertical="center"/>
      <protection/>
    </xf>
    <xf numFmtId="0" fontId="3" fillId="0" borderId="138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 textRotation="255"/>
      <protection/>
    </xf>
    <xf numFmtId="0" fontId="3" fillId="0" borderId="21" xfId="63" applyFont="1" applyFill="1" applyBorder="1" applyAlignment="1">
      <alignment horizontal="center" vertical="center" textRotation="255"/>
      <protection/>
    </xf>
    <xf numFmtId="0" fontId="3" fillId="0" borderId="139" xfId="63" applyNumberFormat="1" applyFont="1" applyFill="1" applyBorder="1" applyAlignment="1">
      <alignment horizontal="right" vertical="center"/>
      <protection/>
    </xf>
    <xf numFmtId="0" fontId="3" fillId="0" borderId="140" xfId="63" applyNumberFormat="1" applyFont="1" applyFill="1" applyBorder="1" applyAlignment="1">
      <alignment horizontal="right" vertical="center"/>
      <protection/>
    </xf>
    <xf numFmtId="0" fontId="3" fillId="0" borderId="141" xfId="63" applyNumberFormat="1" applyFont="1" applyFill="1" applyBorder="1" applyAlignment="1">
      <alignment horizontal="right" vertical="center"/>
      <protection/>
    </xf>
    <xf numFmtId="0" fontId="3" fillId="0" borderId="142" xfId="63" applyFont="1" applyFill="1" applyBorder="1" applyAlignment="1">
      <alignment horizontal="center" vertical="center" wrapText="1"/>
      <protection/>
    </xf>
    <xf numFmtId="0" fontId="3" fillId="0" borderId="143" xfId="63" applyFont="1" applyFill="1" applyBorder="1" applyAlignment="1">
      <alignment horizontal="center" vertical="center"/>
      <protection/>
    </xf>
    <xf numFmtId="0" fontId="3" fillId="0" borderId="119" xfId="63" applyFont="1" applyFill="1" applyBorder="1" applyAlignment="1">
      <alignment horizontal="center" vertical="center"/>
      <protection/>
    </xf>
    <xf numFmtId="0" fontId="3" fillId="0" borderId="113" xfId="63" applyFont="1" applyFill="1" applyBorder="1" applyAlignment="1">
      <alignment horizontal="center" vertical="center"/>
      <protection/>
    </xf>
    <xf numFmtId="0" fontId="3" fillId="0" borderId="98" xfId="63" applyFont="1" applyFill="1" applyBorder="1" applyAlignment="1">
      <alignment horizontal="center" vertical="center"/>
      <protection/>
    </xf>
    <xf numFmtId="0" fontId="3" fillId="0" borderId="59" xfId="63" applyFont="1" applyFill="1" applyBorder="1" applyAlignment="1">
      <alignment horizontal="center" vertical="center"/>
      <protection/>
    </xf>
    <xf numFmtId="0" fontId="3" fillId="0" borderId="142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7" fillId="0" borderId="144" xfId="63" applyFill="1" applyBorder="1" applyAlignment="1">
      <alignment horizontal="center" vertical="center"/>
      <protection/>
    </xf>
    <xf numFmtId="0" fontId="3" fillId="0" borderId="145" xfId="63" applyFont="1" applyFill="1" applyBorder="1" applyAlignment="1">
      <alignment horizontal="center" vertical="center"/>
      <protection/>
    </xf>
    <xf numFmtId="38" fontId="9" fillId="33" borderId="92" xfId="48" applyFont="1" applyFill="1" applyBorder="1" applyAlignment="1">
      <alignment horizontal="center" vertical="distributed" textRotation="255"/>
    </xf>
    <xf numFmtId="38" fontId="9" fillId="33" borderId="14" xfId="48" applyFont="1" applyFill="1" applyBorder="1" applyAlignment="1">
      <alignment horizontal="center" vertical="distributed" textRotation="255"/>
    </xf>
    <xf numFmtId="38" fontId="10" fillId="33" borderId="92" xfId="48" applyFont="1" applyFill="1" applyBorder="1" applyAlignment="1">
      <alignment horizontal="center" vertical="center" textRotation="255" wrapText="1"/>
    </xf>
    <xf numFmtId="38" fontId="10" fillId="33" borderId="96" xfId="48" applyFont="1" applyFill="1" applyBorder="1" applyAlignment="1">
      <alignment horizontal="center" vertical="center" textRotation="255" wrapText="1"/>
    </xf>
    <xf numFmtId="38" fontId="10" fillId="33" borderId="36" xfId="48" applyFont="1" applyFill="1" applyBorder="1" applyAlignment="1">
      <alignment horizontal="center" vertical="center" textRotation="255" wrapText="1"/>
    </xf>
    <xf numFmtId="38" fontId="10" fillId="33" borderId="72" xfId="48" applyFont="1" applyFill="1" applyBorder="1" applyAlignment="1">
      <alignment horizontal="center" vertical="center" textRotation="255" wrapText="1"/>
    </xf>
    <xf numFmtId="38" fontId="9" fillId="33" borderId="14" xfId="48" applyFont="1" applyFill="1" applyBorder="1" applyAlignment="1">
      <alignment horizontal="center" vertical="center" wrapText="1"/>
    </xf>
    <xf numFmtId="38" fontId="9" fillId="33" borderId="80" xfId="48" applyFont="1" applyFill="1" applyBorder="1" applyAlignment="1">
      <alignment horizontal="center" vertical="center" wrapText="1"/>
    </xf>
    <xf numFmtId="38" fontId="10" fillId="33" borderId="14" xfId="48" applyFont="1" applyFill="1" applyBorder="1" applyAlignment="1">
      <alignment horizontal="center" vertical="center" textRotation="255" wrapText="1"/>
    </xf>
    <xf numFmtId="38" fontId="10" fillId="33" borderId="80" xfId="48" applyFont="1" applyFill="1" applyBorder="1" applyAlignment="1">
      <alignment horizontal="center" vertical="center" textRotation="255" wrapText="1"/>
    </xf>
    <xf numFmtId="178" fontId="3" fillId="33" borderId="40" xfId="48" applyNumberFormat="1" applyFont="1" applyFill="1" applyBorder="1" applyAlignment="1">
      <alignment horizontal="right" vertical="center"/>
    </xf>
    <xf numFmtId="178" fontId="3" fillId="33" borderId="97" xfId="48" applyNumberFormat="1" applyFont="1" applyFill="1" applyBorder="1" applyAlignment="1">
      <alignment horizontal="right" vertical="center"/>
    </xf>
    <xf numFmtId="178" fontId="3" fillId="33" borderId="78" xfId="48" applyNumberFormat="1" applyFont="1" applyFill="1" applyBorder="1" applyAlignment="1">
      <alignment horizontal="right" vertical="center"/>
    </xf>
    <xf numFmtId="178" fontId="3" fillId="33" borderId="79" xfId="48" applyNumberFormat="1" applyFont="1" applyFill="1" applyBorder="1" applyAlignment="1">
      <alignment horizontal="right" vertical="center"/>
    </xf>
    <xf numFmtId="178" fontId="3" fillId="33" borderId="28" xfId="48" applyNumberFormat="1" applyFont="1" applyFill="1" applyBorder="1" applyAlignment="1">
      <alignment horizontal="right" vertical="center"/>
    </xf>
    <xf numFmtId="178" fontId="3" fillId="33" borderId="30" xfId="48" applyNumberFormat="1" applyFont="1" applyFill="1" applyBorder="1" applyAlignment="1">
      <alignment horizontal="right" vertical="center"/>
    </xf>
    <xf numFmtId="38" fontId="10" fillId="33" borderId="146" xfId="48" applyFont="1" applyFill="1" applyBorder="1" applyAlignment="1">
      <alignment horizontal="center" vertical="center" wrapText="1"/>
    </xf>
    <xf numFmtId="38" fontId="10" fillId="33" borderId="147" xfId="48" applyFont="1" applyFill="1" applyBorder="1" applyAlignment="1">
      <alignment horizontal="center" vertical="center" wrapText="1"/>
    </xf>
    <xf numFmtId="178" fontId="3" fillId="33" borderId="107" xfId="48" applyNumberFormat="1" applyFont="1" applyFill="1" applyBorder="1" applyAlignment="1">
      <alignment horizontal="right" vertical="center"/>
    </xf>
    <xf numFmtId="178" fontId="3" fillId="33" borderId="89" xfId="48" applyNumberFormat="1" applyFont="1" applyFill="1" applyBorder="1" applyAlignment="1">
      <alignment horizontal="right" vertical="center"/>
    </xf>
    <xf numFmtId="178" fontId="3" fillId="33" borderId="47" xfId="48" applyNumberFormat="1" applyFont="1" applyFill="1" applyBorder="1" applyAlignment="1">
      <alignment horizontal="right" vertical="center"/>
    </xf>
    <xf numFmtId="38" fontId="9" fillId="33" borderId="33" xfId="48" applyFont="1" applyFill="1" applyBorder="1" applyAlignment="1">
      <alignment horizontal="center" vertical="center" wrapText="1"/>
    </xf>
    <xf numFmtId="38" fontId="9" fillId="33" borderId="54" xfId="48" applyFont="1" applyFill="1" applyBorder="1" applyAlignment="1">
      <alignment horizontal="center" vertical="center" wrapText="1"/>
    </xf>
    <xf numFmtId="38" fontId="9" fillId="33" borderId="129" xfId="48" applyFont="1" applyFill="1" applyBorder="1" applyAlignment="1">
      <alignment horizontal="center" vertical="center" wrapText="1"/>
    </xf>
    <xf numFmtId="38" fontId="3" fillId="33" borderId="19" xfId="48" applyFont="1" applyFill="1" applyBorder="1" applyAlignment="1">
      <alignment horizontal="distributed" vertical="center"/>
    </xf>
    <xf numFmtId="38" fontId="3" fillId="33" borderId="21" xfId="48" applyFont="1" applyFill="1" applyBorder="1" applyAlignment="1">
      <alignment horizontal="distributed" vertical="center"/>
    </xf>
    <xf numFmtId="38" fontId="3" fillId="33" borderId="0" xfId="48" applyFont="1" applyFill="1" applyBorder="1" applyAlignment="1">
      <alignment horizontal="distributed" vertical="center"/>
    </xf>
    <xf numFmtId="38" fontId="3" fillId="33" borderId="24" xfId="48" applyFont="1" applyFill="1" applyBorder="1" applyAlignment="1">
      <alignment horizontal="distributed" vertical="center"/>
    </xf>
    <xf numFmtId="38" fontId="3" fillId="33" borderId="61" xfId="48" applyFont="1" applyFill="1" applyBorder="1" applyAlignment="1">
      <alignment horizontal="distributed" vertical="center"/>
    </xf>
    <xf numFmtId="38" fontId="3" fillId="33" borderId="98" xfId="48" applyFont="1" applyFill="1" applyBorder="1" applyAlignment="1">
      <alignment horizontal="distributed" vertical="center"/>
    </xf>
    <xf numFmtId="38" fontId="3" fillId="33" borderId="121" xfId="48" applyFont="1" applyFill="1" applyBorder="1" applyAlignment="1">
      <alignment horizontal="center" vertical="center" textRotation="255" wrapText="1"/>
    </xf>
    <xf numFmtId="38" fontId="3" fillId="33" borderId="72" xfId="48" applyFont="1" applyFill="1" applyBorder="1" applyAlignment="1">
      <alignment horizontal="center" vertical="center" textRotation="255" wrapText="1"/>
    </xf>
    <xf numFmtId="38" fontId="3" fillId="33" borderId="30" xfId="48" applyFont="1" applyFill="1" applyBorder="1" applyAlignment="1">
      <alignment horizontal="center" vertical="center" textRotation="255" wrapText="1"/>
    </xf>
    <xf numFmtId="178" fontId="3" fillId="33" borderId="0" xfId="48" applyNumberFormat="1" applyFont="1" applyFill="1" applyBorder="1" applyAlignment="1">
      <alignment horizontal="right" vertical="center"/>
    </xf>
    <xf numFmtId="179" fontId="3" fillId="33" borderId="78" xfId="48" applyNumberFormat="1" applyFont="1" applyFill="1" applyBorder="1" applyAlignment="1">
      <alignment horizontal="right" vertical="center"/>
    </xf>
    <xf numFmtId="179" fontId="3" fillId="33" borderId="127" xfId="48" applyNumberFormat="1" applyFont="1" applyFill="1" applyBorder="1" applyAlignment="1">
      <alignment horizontal="right" vertical="center"/>
    </xf>
    <xf numFmtId="179" fontId="3" fillId="33" borderId="28" xfId="48" applyNumberFormat="1" applyFont="1" applyFill="1" applyBorder="1" applyAlignment="1">
      <alignment horizontal="right" vertical="center"/>
    </xf>
    <xf numFmtId="179" fontId="3" fillId="33" borderId="13" xfId="48" applyNumberFormat="1" applyFont="1" applyFill="1" applyBorder="1" applyAlignment="1">
      <alignment horizontal="right" vertical="center"/>
    </xf>
    <xf numFmtId="179" fontId="3" fillId="33" borderId="30" xfId="48" applyNumberFormat="1" applyFont="1" applyFill="1" applyBorder="1" applyAlignment="1">
      <alignment horizontal="right" vertical="center"/>
    </xf>
    <xf numFmtId="179" fontId="3" fillId="33" borderId="18" xfId="48" applyNumberFormat="1" applyFont="1" applyFill="1" applyBorder="1" applyAlignment="1">
      <alignment horizontal="right" vertical="center"/>
    </xf>
    <xf numFmtId="38" fontId="9" fillId="33" borderId="61" xfId="48" applyFont="1" applyFill="1" applyBorder="1" applyAlignment="1">
      <alignment horizontal="center" vertical="center" wrapText="1"/>
    </xf>
    <xf numFmtId="179" fontId="3" fillId="33" borderId="79" xfId="48" applyNumberFormat="1" applyFont="1" applyFill="1" applyBorder="1" applyAlignment="1">
      <alignment horizontal="right" vertical="center"/>
    </xf>
    <xf numFmtId="179" fontId="3" fillId="33" borderId="76" xfId="48" applyNumberFormat="1" applyFont="1" applyFill="1" applyBorder="1" applyAlignment="1">
      <alignment horizontal="right" vertical="center"/>
    </xf>
    <xf numFmtId="38" fontId="3" fillId="33" borderId="118" xfId="48" applyFont="1" applyFill="1" applyBorder="1" applyAlignment="1">
      <alignment horizontal="distributed" vertical="center"/>
    </xf>
    <xf numFmtId="38" fontId="10" fillId="33" borderId="118" xfId="48" applyFont="1" applyFill="1" applyBorder="1" applyAlignment="1">
      <alignment horizontal="center" vertical="center" wrapText="1"/>
    </xf>
    <xf numFmtId="178" fontId="3" fillId="33" borderId="120" xfId="48" applyNumberFormat="1" applyFont="1" applyFill="1" applyBorder="1" applyAlignment="1">
      <alignment horizontal="right" vertical="center"/>
    </xf>
    <xf numFmtId="38" fontId="12" fillId="33" borderId="78" xfId="48" applyFont="1" applyFill="1" applyBorder="1" applyAlignment="1">
      <alignment horizontal="center" vertical="top" textRotation="255" wrapText="1"/>
    </xf>
    <xf numFmtId="38" fontId="12" fillId="33" borderId="127" xfId="48" applyFont="1" applyFill="1" applyBorder="1" applyAlignment="1">
      <alignment horizontal="center" vertical="top" textRotation="255" wrapText="1"/>
    </xf>
    <xf numFmtId="38" fontId="10" fillId="33" borderId="19" xfId="48" applyFont="1" applyFill="1" applyBorder="1" applyAlignment="1">
      <alignment horizontal="center" vertical="center" textRotation="255" wrapText="1"/>
    </xf>
    <xf numFmtId="38" fontId="10" fillId="33" borderId="0" xfId="48" applyFont="1" applyFill="1" applyBorder="1" applyAlignment="1">
      <alignment horizontal="center" vertical="center" textRotation="255" wrapText="1"/>
    </xf>
    <xf numFmtId="38" fontId="9" fillId="33" borderId="148" xfId="48" applyFont="1" applyFill="1" applyBorder="1" applyAlignment="1">
      <alignment horizontal="center" vertical="center"/>
    </xf>
    <xf numFmtId="38" fontId="9" fillId="33" borderId="59" xfId="48" applyFont="1" applyFill="1" applyBorder="1" applyAlignment="1">
      <alignment horizontal="center" vertical="center"/>
    </xf>
    <xf numFmtId="38" fontId="9" fillId="33" borderId="19" xfId="48" applyFont="1" applyFill="1" applyBorder="1" applyAlignment="1">
      <alignment horizontal="center" vertical="distributed" textRotation="255" wrapText="1"/>
    </xf>
    <xf numFmtId="38" fontId="9" fillId="33" borderId="61" xfId="48" applyFont="1" applyFill="1" applyBorder="1" applyAlignment="1">
      <alignment horizontal="center" vertical="distributed" textRotation="255" wrapText="1"/>
    </xf>
    <xf numFmtId="38" fontId="9" fillId="33" borderId="54" xfId="48" applyFont="1" applyFill="1" applyBorder="1" applyAlignment="1">
      <alignment horizontal="center" vertical="center"/>
    </xf>
    <xf numFmtId="178" fontId="3" fillId="33" borderId="126" xfId="48" applyNumberFormat="1" applyFont="1" applyFill="1" applyBorder="1" applyAlignment="1">
      <alignment horizontal="right" vertical="center"/>
    </xf>
    <xf numFmtId="178" fontId="3" fillId="33" borderId="119" xfId="48" applyNumberFormat="1" applyFont="1" applyFill="1" applyBorder="1" applyAlignment="1">
      <alignment horizontal="right" vertical="center"/>
    </xf>
    <xf numFmtId="179" fontId="3" fillId="33" borderId="119" xfId="48" applyNumberFormat="1" applyFont="1" applyFill="1" applyBorder="1" applyAlignment="1">
      <alignment horizontal="right" vertical="center"/>
    </xf>
    <xf numFmtId="178" fontId="3" fillId="33" borderId="18" xfId="48" applyNumberFormat="1" applyFont="1" applyFill="1" applyBorder="1" applyAlignment="1">
      <alignment horizontal="right" vertical="center"/>
    </xf>
    <xf numFmtId="179" fontId="3" fillId="33" borderId="126" xfId="48" applyNumberFormat="1" applyFont="1" applyFill="1" applyBorder="1" applyAlignment="1">
      <alignment horizontal="right" vertical="center"/>
    </xf>
    <xf numFmtId="179" fontId="3" fillId="33" borderId="36" xfId="48" applyNumberFormat="1" applyFont="1" applyFill="1" applyBorder="1" applyAlignment="1">
      <alignment horizontal="right" vertical="center"/>
    </xf>
    <xf numFmtId="179" fontId="3" fillId="33" borderId="0" xfId="48" applyNumberFormat="1" applyFont="1" applyFill="1" applyBorder="1" applyAlignment="1">
      <alignment horizontal="right" vertical="center"/>
    </xf>
    <xf numFmtId="38" fontId="3" fillId="33" borderId="54" xfId="48" applyFont="1" applyFill="1" applyBorder="1" applyAlignment="1">
      <alignment horizontal="center" vertical="center" wrapText="1"/>
    </xf>
    <xf numFmtId="38" fontId="9" fillId="33" borderId="32" xfId="48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8" fontId="3" fillId="33" borderId="76" xfId="48" applyNumberFormat="1" applyFont="1" applyFill="1" applyBorder="1" applyAlignment="1">
      <alignment horizontal="right" vertical="center"/>
    </xf>
    <xf numFmtId="178" fontId="3" fillId="33" borderId="13" xfId="48" applyNumberFormat="1" applyFont="1" applyFill="1" applyBorder="1" applyAlignment="1">
      <alignment horizontal="right" vertical="center"/>
    </xf>
    <xf numFmtId="178" fontId="3" fillId="33" borderId="39" xfId="48" applyNumberFormat="1" applyFont="1" applyFill="1" applyBorder="1" applyAlignment="1">
      <alignment horizontal="right" vertical="center"/>
    </xf>
    <xf numFmtId="178" fontId="3" fillId="33" borderId="127" xfId="48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38" fontId="10" fillId="33" borderId="0" xfId="48" applyFont="1" applyFill="1" applyBorder="1" applyAlignment="1">
      <alignment horizontal="center" vertical="center" wrapText="1"/>
    </xf>
    <xf numFmtId="38" fontId="10" fillId="33" borderId="20" xfId="48" applyFont="1" applyFill="1" applyBorder="1" applyAlignment="1">
      <alignment horizontal="center" vertical="center"/>
    </xf>
    <xf numFmtId="38" fontId="10" fillId="33" borderId="96" xfId="48" applyFont="1" applyFill="1" applyBorder="1" applyAlignment="1">
      <alignment horizontal="center" vertical="center"/>
    </xf>
    <xf numFmtId="38" fontId="10" fillId="33" borderId="23" xfId="48" applyFont="1" applyFill="1" applyBorder="1" applyAlignment="1">
      <alignment horizontal="center" vertical="center"/>
    </xf>
    <xf numFmtId="38" fontId="10" fillId="33" borderId="72" xfId="48" applyFont="1" applyFill="1" applyBorder="1" applyAlignment="1">
      <alignment horizontal="center" vertical="center"/>
    </xf>
    <xf numFmtId="38" fontId="10" fillId="33" borderId="15" xfId="48" applyFont="1" applyFill="1" applyBorder="1" applyAlignment="1">
      <alignment horizontal="center" vertical="center"/>
    </xf>
    <xf numFmtId="38" fontId="10" fillId="33" borderId="80" xfId="48" applyFont="1" applyFill="1" applyBorder="1" applyAlignment="1">
      <alignment horizontal="center" vertical="center"/>
    </xf>
    <xf numFmtId="38" fontId="10" fillId="33" borderId="19" xfId="48" applyFont="1" applyFill="1" applyBorder="1" applyAlignment="1">
      <alignment horizontal="center" vertical="justify" textRotation="255" wrapText="1"/>
    </xf>
    <xf numFmtId="38" fontId="10" fillId="33" borderId="0" xfId="48" applyFont="1" applyFill="1" applyBorder="1" applyAlignment="1">
      <alignment horizontal="center" vertical="justify" textRotation="255" wrapText="1"/>
    </xf>
    <xf numFmtId="38" fontId="10" fillId="33" borderId="36" xfId="48" applyFont="1" applyFill="1" applyBorder="1" applyAlignment="1">
      <alignment horizontal="center" vertical="top" textRotation="255" wrapText="1"/>
    </xf>
    <xf numFmtId="38" fontId="10" fillId="33" borderId="0" xfId="48" applyFont="1" applyFill="1" applyBorder="1" applyAlignment="1">
      <alignment horizontal="center" vertical="top" textRotation="255" wrapText="1"/>
    </xf>
    <xf numFmtId="38" fontId="10" fillId="33" borderId="14" xfId="48" applyFont="1" applyFill="1" applyBorder="1" applyAlignment="1">
      <alignment horizontal="center" vertical="top" textRotation="255" wrapText="1"/>
    </xf>
    <xf numFmtId="38" fontId="10" fillId="33" borderId="61" xfId="48" applyFont="1" applyFill="1" applyBorder="1" applyAlignment="1">
      <alignment horizontal="center" vertical="top" textRotation="255" wrapText="1"/>
    </xf>
    <xf numFmtId="38" fontId="18" fillId="33" borderId="0" xfId="48" applyFont="1" applyFill="1" applyBorder="1" applyAlignment="1">
      <alignment horizontal="center" vertical="center" textRotation="255" wrapText="1"/>
    </xf>
    <xf numFmtId="0" fontId="0" fillId="0" borderId="36" xfId="0" applyBorder="1" applyAlignment="1">
      <alignment/>
    </xf>
    <xf numFmtId="38" fontId="18" fillId="33" borderId="92" xfId="48" applyFont="1" applyFill="1" applyBorder="1" applyAlignment="1">
      <alignment horizontal="center" vertical="center" textRotation="255" wrapText="1"/>
    </xf>
    <xf numFmtId="38" fontId="18" fillId="33" borderId="19" xfId="48" applyFont="1" applyFill="1" applyBorder="1" applyAlignment="1">
      <alignment horizontal="center" vertical="center" textRotation="255" wrapText="1"/>
    </xf>
    <xf numFmtId="38" fontId="18" fillId="33" borderId="36" xfId="48" applyFont="1" applyFill="1" applyBorder="1" applyAlignment="1">
      <alignment horizontal="center" vertical="center" textRotation="255" wrapText="1"/>
    </xf>
    <xf numFmtId="38" fontId="18" fillId="33" borderId="14" xfId="48" applyFont="1" applyFill="1" applyBorder="1" applyAlignment="1">
      <alignment horizontal="center" vertical="center" textRotation="255" wrapText="1"/>
    </xf>
    <xf numFmtId="38" fontId="18" fillId="33" borderId="61" xfId="48" applyFont="1" applyFill="1" applyBorder="1" applyAlignment="1">
      <alignment horizontal="center" vertical="center" textRotation="255" wrapText="1"/>
    </xf>
    <xf numFmtId="38" fontId="10" fillId="33" borderId="61" xfId="48" applyFont="1" applyFill="1" applyBorder="1" applyAlignment="1">
      <alignment horizontal="center" vertical="center" textRotation="255" wrapText="1"/>
    </xf>
    <xf numFmtId="178" fontId="3" fillId="33" borderId="36" xfId="48" applyNumberFormat="1" applyFont="1" applyFill="1" applyBorder="1" applyAlignment="1">
      <alignment horizontal="right" vertical="center"/>
    </xf>
    <xf numFmtId="38" fontId="3" fillId="33" borderId="54" xfId="48" applyFont="1" applyFill="1" applyBorder="1" applyAlignment="1">
      <alignment horizontal="center" vertical="center" textRotation="255" wrapText="1"/>
    </xf>
    <xf numFmtId="178" fontId="3" fillId="33" borderId="124" xfId="48" applyNumberFormat="1" applyFont="1" applyFill="1" applyBorder="1" applyAlignment="1">
      <alignment horizontal="right" vertical="center"/>
    </xf>
    <xf numFmtId="178" fontId="3" fillId="33" borderId="86" xfId="48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93　119表" xfId="62"/>
    <cellStyle name="標準_P94　120、121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6"/>
  <sheetViews>
    <sheetView showGridLines="0" tabSelected="1" zoomScalePageLayoutView="0" workbookViewId="0" topLeftCell="A1">
      <selection activeCell="C26" sqref="C26"/>
    </sheetView>
  </sheetViews>
  <sheetFormatPr defaultColWidth="7.625" defaultRowHeight="17.25" customHeight="1"/>
  <cols>
    <col min="1" max="1" width="4.25390625" style="25" customWidth="1"/>
    <col min="2" max="2" width="5.00390625" style="25" customWidth="1"/>
    <col min="3" max="3" width="10.00390625" style="25" customWidth="1"/>
    <col min="4" max="6" width="8.25390625" style="25" customWidth="1"/>
    <col min="7" max="7" width="7.00390625" style="25" customWidth="1"/>
    <col min="8" max="8" width="8.25390625" style="25" customWidth="1"/>
    <col min="9" max="11" width="6.00390625" style="25" customWidth="1"/>
    <col min="12" max="16" width="4.75390625" style="25" customWidth="1"/>
    <col min="17" max="18" width="8.375" style="25" customWidth="1"/>
    <col min="19" max="19" width="1.00390625" style="25" customWidth="1"/>
    <col min="20" max="16384" width="7.625" style="25" customWidth="1"/>
  </cols>
  <sheetData>
    <row r="1" ht="14.25" customHeight="1"/>
    <row r="2" ht="14.25" customHeight="1"/>
    <row r="3" ht="17.25" customHeight="1">
      <c r="A3" s="69" t="s">
        <v>16</v>
      </c>
    </row>
    <row r="4" ht="6.75" customHeight="1">
      <c r="A4" s="69"/>
    </row>
    <row r="5" spans="1:18" s="29" customFormat="1" ht="17.25" customHeight="1" thickBot="1">
      <c r="A5" s="27" t="s">
        <v>188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9" s="29" customFormat="1" ht="17.25" customHeight="1">
      <c r="A6" s="30"/>
      <c r="B6" s="30"/>
      <c r="C6" s="70"/>
      <c r="D6" s="328" t="s">
        <v>0</v>
      </c>
      <c r="E6" s="330" t="s">
        <v>59</v>
      </c>
      <c r="F6" s="330" t="s">
        <v>164</v>
      </c>
      <c r="G6" s="330" t="s">
        <v>60</v>
      </c>
      <c r="H6" s="320" t="s">
        <v>81</v>
      </c>
      <c r="I6" s="323" t="s">
        <v>63</v>
      </c>
      <c r="J6" s="328" t="s">
        <v>61</v>
      </c>
      <c r="K6" s="334" t="s">
        <v>193</v>
      </c>
      <c r="L6" s="337" t="s">
        <v>82</v>
      </c>
      <c r="M6" s="338"/>
      <c r="N6" s="338"/>
      <c r="O6" s="338"/>
      <c r="P6" s="339"/>
      <c r="Q6" s="71"/>
      <c r="R6" s="30"/>
      <c r="S6" s="33"/>
    </row>
    <row r="7" spans="1:19" s="29" customFormat="1" ht="17.25" customHeight="1">
      <c r="A7" s="33"/>
      <c r="B7" s="33"/>
      <c r="C7" s="72"/>
      <c r="D7" s="329"/>
      <c r="E7" s="331"/>
      <c r="F7" s="331"/>
      <c r="G7" s="331"/>
      <c r="H7" s="321"/>
      <c r="I7" s="324"/>
      <c r="J7" s="332"/>
      <c r="K7" s="335"/>
      <c r="L7" s="340" t="s">
        <v>1</v>
      </c>
      <c r="M7" s="341"/>
      <c r="N7" s="341"/>
      <c r="O7" s="341"/>
      <c r="P7" s="342"/>
      <c r="Q7" s="73"/>
      <c r="R7" s="33"/>
      <c r="S7" s="33"/>
    </row>
    <row r="8" spans="1:19" s="29" customFormat="1" ht="17.25" customHeight="1">
      <c r="A8" s="33"/>
      <c r="B8" s="33"/>
      <c r="C8" s="72"/>
      <c r="D8" s="329"/>
      <c r="E8" s="331"/>
      <c r="F8" s="331"/>
      <c r="G8" s="331"/>
      <c r="H8" s="321"/>
      <c r="I8" s="324"/>
      <c r="J8" s="332"/>
      <c r="K8" s="335"/>
      <c r="L8" s="343" t="s">
        <v>20</v>
      </c>
      <c r="M8" s="74"/>
      <c r="N8" s="74"/>
      <c r="O8" s="74"/>
      <c r="P8" s="75"/>
      <c r="Q8" s="73" t="s">
        <v>2</v>
      </c>
      <c r="R8" s="33"/>
      <c r="S8" s="33"/>
    </row>
    <row r="9" spans="1:19" s="29" customFormat="1" ht="17.25" customHeight="1">
      <c r="A9" s="33"/>
      <c r="B9" s="33"/>
      <c r="C9" s="72"/>
      <c r="D9" s="329"/>
      <c r="E9" s="331"/>
      <c r="F9" s="331"/>
      <c r="G9" s="331"/>
      <c r="H9" s="321"/>
      <c r="I9" s="324"/>
      <c r="J9" s="332"/>
      <c r="K9" s="335"/>
      <c r="L9" s="344"/>
      <c r="M9" s="76" t="s">
        <v>55</v>
      </c>
      <c r="N9" s="76" t="s">
        <v>58</v>
      </c>
      <c r="O9" s="76" t="s">
        <v>57</v>
      </c>
      <c r="P9" s="77" t="s">
        <v>56</v>
      </c>
      <c r="Q9" s="73"/>
      <c r="R9" s="33" t="s">
        <v>3</v>
      </c>
      <c r="S9" s="33"/>
    </row>
    <row r="10" spans="1:19" s="29" customFormat="1" ht="17.25" customHeight="1">
      <c r="A10" s="33" t="s">
        <v>4</v>
      </c>
      <c r="B10" s="33"/>
      <c r="C10" s="34" t="s">
        <v>20</v>
      </c>
      <c r="D10" s="329"/>
      <c r="E10" s="331"/>
      <c r="F10" s="331"/>
      <c r="G10" s="331"/>
      <c r="H10" s="321"/>
      <c r="I10" s="324"/>
      <c r="J10" s="332"/>
      <c r="K10" s="335"/>
      <c r="L10" s="344"/>
      <c r="M10" s="76" t="s">
        <v>17</v>
      </c>
      <c r="N10" s="76" t="s">
        <v>17</v>
      </c>
      <c r="O10" s="76" t="s">
        <v>17</v>
      </c>
      <c r="P10" s="77" t="s">
        <v>17</v>
      </c>
      <c r="Q10" s="73" t="s">
        <v>5</v>
      </c>
      <c r="R10" s="33"/>
      <c r="S10" s="33"/>
    </row>
    <row r="11" spans="1:19" s="29" customFormat="1" ht="17.25" customHeight="1">
      <c r="A11" s="33"/>
      <c r="B11" s="33"/>
      <c r="C11" s="72"/>
      <c r="D11" s="329"/>
      <c r="E11" s="331"/>
      <c r="F11" s="331"/>
      <c r="G11" s="331"/>
      <c r="H11" s="321"/>
      <c r="I11" s="324"/>
      <c r="J11" s="332"/>
      <c r="K11" s="335"/>
      <c r="L11" s="344"/>
      <c r="M11" s="76" t="s">
        <v>64</v>
      </c>
      <c r="N11" s="76" t="s">
        <v>64</v>
      </c>
      <c r="O11" s="76" t="s">
        <v>64</v>
      </c>
      <c r="P11" s="77" t="s">
        <v>64</v>
      </c>
      <c r="Q11" s="73"/>
      <c r="R11" s="33"/>
      <c r="S11" s="33"/>
    </row>
    <row r="12" spans="1:19" s="29" customFormat="1" ht="24.75" customHeight="1">
      <c r="A12" s="33"/>
      <c r="B12" s="33"/>
      <c r="C12" s="72"/>
      <c r="D12" s="329"/>
      <c r="E12" s="331"/>
      <c r="F12" s="331"/>
      <c r="G12" s="331"/>
      <c r="H12" s="321"/>
      <c r="I12" s="324"/>
      <c r="J12" s="332"/>
      <c r="K12" s="335"/>
      <c r="L12" s="344"/>
      <c r="M12" s="76" t="s">
        <v>65</v>
      </c>
      <c r="N12" s="76" t="s">
        <v>65</v>
      </c>
      <c r="O12" s="76" t="s">
        <v>65</v>
      </c>
      <c r="P12" s="77" t="s">
        <v>65</v>
      </c>
      <c r="Q12" s="73"/>
      <c r="R12" s="33"/>
      <c r="S12" s="33"/>
    </row>
    <row r="13" spans="1:19" s="29" customFormat="1" ht="15" customHeight="1" thickBot="1">
      <c r="A13" s="28"/>
      <c r="B13" s="28"/>
      <c r="C13" s="72"/>
      <c r="D13" s="78" t="s">
        <v>55</v>
      </c>
      <c r="E13" s="78" t="s">
        <v>58</v>
      </c>
      <c r="F13" s="78" t="s">
        <v>57</v>
      </c>
      <c r="G13" s="78" t="s">
        <v>56</v>
      </c>
      <c r="H13" s="322"/>
      <c r="I13" s="325"/>
      <c r="J13" s="333"/>
      <c r="K13" s="336"/>
      <c r="L13" s="345"/>
      <c r="M13" s="74"/>
      <c r="N13" s="74"/>
      <c r="O13" s="74"/>
      <c r="P13" s="75"/>
      <c r="Q13" s="79" t="s">
        <v>18</v>
      </c>
      <c r="R13" s="80" t="s">
        <v>18</v>
      </c>
      <c r="S13" s="33"/>
    </row>
    <row r="14" spans="1:22" s="29" customFormat="1" ht="22.5" customHeight="1">
      <c r="A14" s="326" t="s">
        <v>6</v>
      </c>
      <c r="B14" s="39" t="s">
        <v>6</v>
      </c>
      <c r="C14" s="81">
        <f aca="true" t="shared" si="0" ref="C14:K14">IF(SUM(C15:C16)=0,"-",SUM(C15:C16))</f>
        <v>7571</v>
      </c>
      <c r="D14" s="82">
        <f t="shared" si="0"/>
        <v>4236</v>
      </c>
      <c r="E14" s="83">
        <f t="shared" si="0"/>
        <v>1123</v>
      </c>
      <c r="F14" s="82">
        <f t="shared" si="0"/>
        <v>241</v>
      </c>
      <c r="G14" s="83">
        <f t="shared" si="0"/>
        <v>36</v>
      </c>
      <c r="H14" s="82">
        <f t="shared" si="0"/>
        <v>1661</v>
      </c>
      <c r="I14" s="83">
        <f t="shared" si="0"/>
        <v>23</v>
      </c>
      <c r="J14" s="82">
        <f t="shared" si="0"/>
        <v>251</v>
      </c>
      <c r="K14" s="83" t="str">
        <f t="shared" si="0"/>
        <v>-</v>
      </c>
      <c r="L14" s="84">
        <f>SUM(L15:L16)</f>
        <v>5</v>
      </c>
      <c r="M14" s="82">
        <f>SUM(M15:M16)</f>
        <v>0</v>
      </c>
      <c r="N14" s="82">
        <f>SUM(N15:N16)</f>
        <v>5</v>
      </c>
      <c r="O14" s="82">
        <f>SUM(O15:O16)</f>
        <v>0</v>
      </c>
      <c r="P14" s="85">
        <f>SUM(P15:P16)</f>
        <v>0</v>
      </c>
      <c r="Q14" s="86">
        <f aca="true" t="shared" si="1" ref="Q14:Q46">D14/C14*100</f>
        <v>55.95033681151763</v>
      </c>
      <c r="R14" s="87">
        <f>(H14+L14)/C14*100</f>
        <v>22.005019152027476</v>
      </c>
      <c r="S14" s="33"/>
      <c r="V14" s="250"/>
    </row>
    <row r="15" spans="1:22" s="29" customFormat="1" ht="22.5" customHeight="1">
      <c r="A15" s="327"/>
      <c r="B15" s="78" t="s">
        <v>83</v>
      </c>
      <c r="C15" s="88">
        <f>SUM(D15:K15)</f>
        <v>3872</v>
      </c>
      <c r="D15" s="51">
        <f>SUM(D18,D21,D24,D27,D30,D33,D36,D39,D42,D45)</f>
        <v>2152</v>
      </c>
      <c r="E15" s="51">
        <f aca="true" t="shared" si="2" ref="E15:K16">SUM(E18,E21,E24,E27,E30,E33,E36,E39,E42,E45)</f>
        <v>412</v>
      </c>
      <c r="F15" s="51">
        <f t="shared" si="2"/>
        <v>163</v>
      </c>
      <c r="G15" s="51">
        <f t="shared" si="2"/>
        <v>33</v>
      </c>
      <c r="H15" s="51">
        <f t="shared" si="2"/>
        <v>960</v>
      </c>
      <c r="I15" s="51">
        <f t="shared" si="2"/>
        <v>6</v>
      </c>
      <c r="J15" s="51">
        <f t="shared" si="2"/>
        <v>146</v>
      </c>
      <c r="K15" s="51">
        <f t="shared" si="2"/>
        <v>0</v>
      </c>
      <c r="L15" s="90">
        <f>SUM(M15:P15)</f>
        <v>5</v>
      </c>
      <c r="M15" s="89">
        <f aca="true" t="shared" si="3" ref="M15:P16">SUM(M18,M21,M24,M27,M30,M33,M36,M39,M42,M45)</f>
        <v>0</v>
      </c>
      <c r="N15" s="89">
        <f>SUM(N18,N21,N24,N27,N30,N33,N36,N39,N42,N45)</f>
        <v>5</v>
      </c>
      <c r="O15" s="89">
        <f t="shared" si="3"/>
        <v>0</v>
      </c>
      <c r="P15" s="89">
        <f t="shared" si="3"/>
        <v>0</v>
      </c>
      <c r="Q15" s="91">
        <f t="shared" si="1"/>
        <v>55.578512396694215</v>
      </c>
      <c r="R15" s="92">
        <f>(H15+L15)/C15*100</f>
        <v>24.922520661157023</v>
      </c>
      <c r="S15" s="33"/>
      <c r="U15" s="250"/>
      <c r="V15" s="250"/>
    </row>
    <row r="16" spans="1:22" s="29" customFormat="1" ht="22.5" customHeight="1">
      <c r="A16" s="327"/>
      <c r="B16" s="78" t="s">
        <v>99</v>
      </c>
      <c r="C16" s="88">
        <f>SUM(C19,C22,C25,C28,C31,C34,C37,C40,C43,C46)</f>
        <v>3699</v>
      </c>
      <c r="D16" s="51">
        <f>SUM(D19,D22,D25,D28,D31,D34,D37,D40,D43,D46)</f>
        <v>2084</v>
      </c>
      <c r="E16" s="51">
        <f t="shared" si="2"/>
        <v>711</v>
      </c>
      <c r="F16" s="51">
        <f t="shared" si="2"/>
        <v>78</v>
      </c>
      <c r="G16" s="51">
        <f t="shared" si="2"/>
        <v>3</v>
      </c>
      <c r="H16" s="51">
        <f t="shared" si="2"/>
        <v>701</v>
      </c>
      <c r="I16" s="51">
        <f t="shared" si="2"/>
        <v>17</v>
      </c>
      <c r="J16" s="51">
        <f t="shared" si="2"/>
        <v>105</v>
      </c>
      <c r="K16" s="51">
        <f t="shared" si="2"/>
        <v>0</v>
      </c>
      <c r="L16" s="93">
        <f>SUM(M16:P16)</f>
        <v>0</v>
      </c>
      <c r="M16" s="94">
        <f t="shared" si="3"/>
        <v>0</v>
      </c>
      <c r="N16" s="94">
        <f>SUM(N19,N22,N25,N28,N31,N34,N37,N40,N43,N46)</f>
        <v>0</v>
      </c>
      <c r="O16" s="94">
        <f t="shared" si="3"/>
        <v>0</v>
      </c>
      <c r="P16" s="95">
        <f t="shared" si="3"/>
        <v>0</v>
      </c>
      <c r="Q16" s="91">
        <f t="shared" si="1"/>
        <v>56.33955123006218</v>
      </c>
      <c r="R16" s="96">
        <f>(H16+0)/C16*100</f>
        <v>18.951067856177346</v>
      </c>
      <c r="S16" s="33"/>
      <c r="U16" s="250"/>
      <c r="V16" s="250"/>
    </row>
    <row r="17" spans="1:22" s="29" customFormat="1" ht="22.5" customHeight="1">
      <c r="A17" s="315" t="s">
        <v>7</v>
      </c>
      <c r="B17" s="97" t="s">
        <v>6</v>
      </c>
      <c r="C17" s="98">
        <f>IF(SUM(D17:K17)=0,"-",SUM(D17:K17))</f>
        <v>4756</v>
      </c>
      <c r="D17" s="59">
        <f aca="true" t="shared" si="4" ref="D17:K17">IF(SUM(D18:D19)=0,"-",SUM(D18:D19))</f>
        <v>3416</v>
      </c>
      <c r="E17" s="59">
        <f t="shared" si="4"/>
        <v>529</v>
      </c>
      <c r="F17" s="59">
        <f t="shared" si="4"/>
        <v>224</v>
      </c>
      <c r="G17" s="59">
        <f t="shared" si="4"/>
        <v>13</v>
      </c>
      <c r="H17" s="59">
        <f t="shared" si="4"/>
        <v>366</v>
      </c>
      <c r="I17" s="59">
        <f t="shared" si="4"/>
        <v>20</v>
      </c>
      <c r="J17" s="59">
        <f t="shared" si="4"/>
        <v>188</v>
      </c>
      <c r="K17" s="59" t="str">
        <f t="shared" si="4"/>
        <v>-</v>
      </c>
      <c r="L17" s="99">
        <f>SUM(L18:L19)</f>
        <v>0</v>
      </c>
      <c r="M17" s="100">
        <f>SUM(M18:M19)</f>
        <v>0</v>
      </c>
      <c r="N17" s="100">
        <f>SUM(N18:N19)</f>
        <v>0</v>
      </c>
      <c r="O17" s="100">
        <f>SUM(O18:O19)</f>
        <v>0</v>
      </c>
      <c r="P17" s="101">
        <f>SUM(P18:P19)</f>
        <v>0</v>
      </c>
      <c r="Q17" s="102">
        <f t="shared" si="1"/>
        <v>71.82506307821698</v>
      </c>
      <c r="R17" s="103">
        <f>(H17+1)/C17*100</f>
        <v>7.716568544995795</v>
      </c>
      <c r="S17" s="33"/>
      <c r="U17" s="250"/>
      <c r="V17" s="250"/>
    </row>
    <row r="18" spans="1:22" s="29" customFormat="1" ht="22.5" customHeight="1">
      <c r="A18" s="316"/>
      <c r="B18" s="78" t="s">
        <v>83</v>
      </c>
      <c r="C18" s="88">
        <f>IF(SUM(D18:K18)=0,"-",SUM(D18:K18))</f>
        <v>2389</v>
      </c>
      <c r="D18" s="51">
        <v>1731</v>
      </c>
      <c r="E18" s="51">
        <v>185</v>
      </c>
      <c r="F18" s="51">
        <v>151</v>
      </c>
      <c r="G18" s="51">
        <v>11</v>
      </c>
      <c r="H18" s="51">
        <v>195</v>
      </c>
      <c r="I18" s="51">
        <v>5</v>
      </c>
      <c r="J18" s="51">
        <v>111</v>
      </c>
      <c r="K18" s="51">
        <v>0</v>
      </c>
      <c r="L18" s="90">
        <v>0</v>
      </c>
      <c r="M18" s="51">
        <v>0</v>
      </c>
      <c r="N18" s="51">
        <v>0</v>
      </c>
      <c r="O18" s="51">
        <v>0</v>
      </c>
      <c r="P18" s="104">
        <v>0</v>
      </c>
      <c r="Q18" s="91">
        <f t="shared" si="1"/>
        <v>72.45709501883634</v>
      </c>
      <c r="R18" s="92">
        <f>(H18)/C18*100</f>
        <v>8.162411050648807</v>
      </c>
      <c r="S18" s="33"/>
      <c r="U18" s="250"/>
      <c r="V18" s="250"/>
    </row>
    <row r="19" spans="1:22" s="29" customFormat="1" ht="22.5" customHeight="1">
      <c r="A19" s="317"/>
      <c r="B19" s="105" t="s">
        <v>99</v>
      </c>
      <c r="C19" s="106">
        <f>IF(SUM(D19:K19)=0,"-",SUM(D19:K19))</f>
        <v>2367</v>
      </c>
      <c r="D19" s="56">
        <v>1685</v>
      </c>
      <c r="E19" s="56">
        <v>344</v>
      </c>
      <c r="F19" s="56">
        <v>73</v>
      </c>
      <c r="G19" s="56">
        <v>2</v>
      </c>
      <c r="H19" s="56">
        <v>171</v>
      </c>
      <c r="I19" s="56">
        <v>15</v>
      </c>
      <c r="J19" s="56">
        <v>77</v>
      </c>
      <c r="K19" s="56">
        <v>0</v>
      </c>
      <c r="L19" s="93">
        <f>SUM(M19:P19)</f>
        <v>0</v>
      </c>
      <c r="M19" s="56">
        <v>0</v>
      </c>
      <c r="N19" s="56">
        <v>0</v>
      </c>
      <c r="O19" s="56">
        <v>0</v>
      </c>
      <c r="P19" s="95">
        <v>0</v>
      </c>
      <c r="Q19" s="107">
        <f t="shared" si="1"/>
        <v>71.18715673848753</v>
      </c>
      <c r="R19" s="96">
        <f>ROUNDDOWN(H19+1,-1)/C19*100</f>
        <v>7.182087029995775</v>
      </c>
      <c r="S19" s="33"/>
      <c r="U19" s="250"/>
      <c r="V19" s="250"/>
    </row>
    <row r="20" spans="1:22" s="29" customFormat="1" ht="22.5" customHeight="1">
      <c r="A20" s="318" t="s">
        <v>8</v>
      </c>
      <c r="B20" s="39" t="s">
        <v>6</v>
      </c>
      <c r="C20" s="108">
        <f aca="true" t="shared" si="5" ref="C20:K20">IF(SUM(C21:C22)=0,"-",SUM(C21:C22))</f>
        <v>269</v>
      </c>
      <c r="D20" s="109">
        <f t="shared" si="5"/>
        <v>35</v>
      </c>
      <c r="E20" s="109">
        <f t="shared" si="5"/>
        <v>68</v>
      </c>
      <c r="F20" s="109" t="str">
        <f t="shared" si="5"/>
        <v>-</v>
      </c>
      <c r="G20" s="109">
        <f t="shared" si="5"/>
        <v>4</v>
      </c>
      <c r="H20" s="109">
        <f t="shared" si="5"/>
        <v>151</v>
      </c>
      <c r="I20" s="109" t="str">
        <f t="shared" si="5"/>
        <v>-</v>
      </c>
      <c r="J20" s="109">
        <f t="shared" si="5"/>
        <v>11</v>
      </c>
      <c r="K20" s="109" t="str">
        <f t="shared" si="5"/>
        <v>-</v>
      </c>
      <c r="L20" s="99">
        <f>SUM(L21:L22)</f>
        <v>0</v>
      </c>
      <c r="M20" s="100">
        <f>SUM(M21:M22)</f>
        <v>0</v>
      </c>
      <c r="N20" s="100">
        <f>SUM(N21:N22)</f>
        <v>0</v>
      </c>
      <c r="O20" s="100">
        <f>SUM(O21:O22)</f>
        <v>0</v>
      </c>
      <c r="P20" s="101">
        <f>SUM(P21:P22)</f>
        <v>0</v>
      </c>
      <c r="Q20" s="110">
        <f t="shared" si="1"/>
        <v>13.011152416356877</v>
      </c>
      <c r="R20" s="111">
        <f aca="true" t="shared" si="6" ref="R20:R35">(H20+0)/C20*100</f>
        <v>56.13382899628253</v>
      </c>
      <c r="S20" s="33"/>
      <c r="U20" s="250"/>
      <c r="V20" s="250"/>
    </row>
    <row r="21" spans="1:22" s="29" customFormat="1" ht="22.5" customHeight="1">
      <c r="A21" s="316"/>
      <c r="B21" s="78" t="s">
        <v>83</v>
      </c>
      <c r="C21" s="112">
        <f aca="true" t="shared" si="7" ref="C21:C46">IF(SUM(D21:K21)=0,"-",SUM(D21:K21))</f>
        <v>123</v>
      </c>
      <c r="D21" s="51">
        <v>17</v>
      </c>
      <c r="E21" s="51">
        <v>23</v>
      </c>
      <c r="F21" s="51">
        <v>0</v>
      </c>
      <c r="G21" s="51">
        <v>4</v>
      </c>
      <c r="H21" s="51">
        <v>73</v>
      </c>
      <c r="I21" s="51">
        <v>0</v>
      </c>
      <c r="J21" s="51">
        <v>6</v>
      </c>
      <c r="K21" s="113">
        <v>0</v>
      </c>
      <c r="L21" s="114">
        <v>0</v>
      </c>
      <c r="M21" s="51">
        <v>0</v>
      </c>
      <c r="N21" s="51">
        <v>0</v>
      </c>
      <c r="O21" s="51">
        <v>0</v>
      </c>
      <c r="P21" s="104">
        <v>0</v>
      </c>
      <c r="Q21" s="91">
        <f t="shared" si="1"/>
        <v>13.821138211382115</v>
      </c>
      <c r="R21" s="92">
        <f t="shared" si="6"/>
        <v>59.34959349593496</v>
      </c>
      <c r="S21" s="33"/>
      <c r="U21" s="250"/>
      <c r="V21" s="250"/>
    </row>
    <row r="22" spans="1:22" s="29" customFormat="1" ht="22.5" customHeight="1">
      <c r="A22" s="316"/>
      <c r="B22" s="78" t="s">
        <v>99</v>
      </c>
      <c r="C22" s="112">
        <f t="shared" si="7"/>
        <v>146</v>
      </c>
      <c r="D22" s="51">
        <v>18</v>
      </c>
      <c r="E22" s="51">
        <v>45</v>
      </c>
      <c r="F22" s="51">
        <v>0</v>
      </c>
      <c r="G22" s="51">
        <v>0</v>
      </c>
      <c r="H22" s="51">
        <v>78</v>
      </c>
      <c r="I22" s="51">
        <v>0</v>
      </c>
      <c r="J22" s="51">
        <v>5</v>
      </c>
      <c r="K22" s="51">
        <v>0</v>
      </c>
      <c r="L22" s="93">
        <v>0</v>
      </c>
      <c r="M22" s="56">
        <v>0</v>
      </c>
      <c r="N22" s="56">
        <v>0</v>
      </c>
      <c r="O22" s="56">
        <v>0</v>
      </c>
      <c r="P22" s="95">
        <v>0</v>
      </c>
      <c r="Q22" s="91">
        <f t="shared" si="1"/>
        <v>12.32876712328767</v>
      </c>
      <c r="R22" s="92">
        <f t="shared" si="6"/>
        <v>53.42465753424658</v>
      </c>
      <c r="S22" s="33"/>
      <c r="U22" s="250"/>
      <c r="V22" s="250"/>
    </row>
    <row r="23" spans="1:22" s="29" customFormat="1" ht="22.5" customHeight="1">
      <c r="A23" s="315" t="s">
        <v>9</v>
      </c>
      <c r="B23" s="97" t="s">
        <v>6</v>
      </c>
      <c r="C23" s="98">
        <f t="shared" si="7"/>
        <v>799</v>
      </c>
      <c r="D23" s="59">
        <f aca="true" t="shared" si="8" ref="D23:K23">IF(SUM(D24:D25)=0,"-",SUM(D24:D25))</f>
        <v>164</v>
      </c>
      <c r="E23" s="59">
        <f t="shared" si="8"/>
        <v>97</v>
      </c>
      <c r="F23" s="59" t="str">
        <f t="shared" si="8"/>
        <v>-</v>
      </c>
      <c r="G23" s="59">
        <f t="shared" si="8"/>
        <v>18</v>
      </c>
      <c r="H23" s="59">
        <f t="shared" si="8"/>
        <v>511</v>
      </c>
      <c r="I23" s="59">
        <f t="shared" si="8"/>
        <v>1</v>
      </c>
      <c r="J23" s="59">
        <f t="shared" si="8"/>
        <v>8</v>
      </c>
      <c r="K23" s="59" t="str">
        <f t="shared" si="8"/>
        <v>-</v>
      </c>
      <c r="L23" s="99">
        <f>SUM(L24:L25)</f>
        <v>5</v>
      </c>
      <c r="M23" s="100">
        <f>SUM(M24:M25)</f>
        <v>0</v>
      </c>
      <c r="N23" s="100">
        <f>SUM(N24:N25)</f>
        <v>5</v>
      </c>
      <c r="O23" s="100">
        <f>SUM(O24:O25)</f>
        <v>0</v>
      </c>
      <c r="P23" s="101">
        <f>SUM(P24:P25)</f>
        <v>0</v>
      </c>
      <c r="Q23" s="102">
        <f t="shared" si="1"/>
        <v>20.52565707133917</v>
      </c>
      <c r="R23" s="115">
        <f>(H23+5)/C23*100</f>
        <v>64.58072590738423</v>
      </c>
      <c r="S23" s="33"/>
      <c r="U23" s="250"/>
      <c r="V23" s="250"/>
    </row>
    <row r="24" spans="1:22" s="29" customFormat="1" ht="22.5" customHeight="1">
      <c r="A24" s="316"/>
      <c r="B24" s="78" t="s">
        <v>83</v>
      </c>
      <c r="C24" s="88">
        <f t="shared" si="7"/>
        <v>726</v>
      </c>
      <c r="D24" s="51">
        <v>152</v>
      </c>
      <c r="E24" s="51">
        <v>82</v>
      </c>
      <c r="F24" s="51">
        <v>0</v>
      </c>
      <c r="G24" s="51">
        <v>18</v>
      </c>
      <c r="H24" s="51">
        <v>468</v>
      </c>
      <c r="I24" s="51">
        <v>0</v>
      </c>
      <c r="J24" s="51">
        <v>6</v>
      </c>
      <c r="K24" s="51">
        <v>0</v>
      </c>
      <c r="L24" s="90">
        <v>5</v>
      </c>
      <c r="M24" s="51">
        <v>0</v>
      </c>
      <c r="N24" s="51">
        <v>5</v>
      </c>
      <c r="O24" s="51">
        <v>0</v>
      </c>
      <c r="P24" s="104">
        <v>0</v>
      </c>
      <c r="Q24" s="91">
        <f t="shared" si="1"/>
        <v>20.9366391184573</v>
      </c>
      <c r="R24" s="92">
        <f>(H24+N24)/C24*100</f>
        <v>65.15151515151516</v>
      </c>
      <c r="S24" s="33"/>
      <c r="U24" s="250"/>
      <c r="V24" s="250"/>
    </row>
    <row r="25" spans="1:22" s="29" customFormat="1" ht="22.5" customHeight="1">
      <c r="A25" s="317"/>
      <c r="B25" s="105" t="s">
        <v>99</v>
      </c>
      <c r="C25" s="106">
        <f t="shared" si="7"/>
        <v>73</v>
      </c>
      <c r="D25" s="56">
        <v>12</v>
      </c>
      <c r="E25" s="56">
        <v>15</v>
      </c>
      <c r="F25" s="56">
        <v>0</v>
      </c>
      <c r="G25" s="56">
        <v>0</v>
      </c>
      <c r="H25" s="56">
        <v>43</v>
      </c>
      <c r="I25" s="56">
        <v>1</v>
      </c>
      <c r="J25" s="56">
        <v>2</v>
      </c>
      <c r="K25" s="56">
        <v>0</v>
      </c>
      <c r="L25" s="93">
        <v>0</v>
      </c>
      <c r="M25" s="56">
        <v>0</v>
      </c>
      <c r="N25" s="56">
        <v>0</v>
      </c>
      <c r="O25" s="56">
        <v>0</v>
      </c>
      <c r="P25" s="95">
        <v>0</v>
      </c>
      <c r="Q25" s="107">
        <f t="shared" si="1"/>
        <v>16.43835616438356</v>
      </c>
      <c r="R25" s="96">
        <f t="shared" si="6"/>
        <v>58.9041095890411</v>
      </c>
      <c r="S25" s="33"/>
      <c r="U25" s="250"/>
      <c r="V25" s="250"/>
    </row>
    <row r="26" spans="1:21" s="29" customFormat="1" ht="22.5" customHeight="1">
      <c r="A26" s="318" t="s">
        <v>10</v>
      </c>
      <c r="B26" s="39" t="s">
        <v>6</v>
      </c>
      <c r="C26" s="108">
        <f t="shared" si="7"/>
        <v>902</v>
      </c>
      <c r="D26" s="109">
        <f aca="true" t="shared" si="9" ref="D26:K26">IF(SUM(D27:D28)=0,"-",SUM(D27:D28))</f>
        <v>289</v>
      </c>
      <c r="E26" s="109">
        <f t="shared" si="9"/>
        <v>228</v>
      </c>
      <c r="F26" s="109">
        <f t="shared" si="9"/>
        <v>1</v>
      </c>
      <c r="G26" s="109" t="str">
        <f t="shared" si="9"/>
        <v>-</v>
      </c>
      <c r="H26" s="109">
        <f t="shared" si="9"/>
        <v>361</v>
      </c>
      <c r="I26" s="109">
        <f t="shared" si="9"/>
        <v>1</v>
      </c>
      <c r="J26" s="109">
        <f t="shared" si="9"/>
        <v>22</v>
      </c>
      <c r="K26" s="109" t="str">
        <f t="shared" si="9"/>
        <v>-</v>
      </c>
      <c r="L26" s="99">
        <f>SUM(L27:L28)</f>
        <v>0</v>
      </c>
      <c r="M26" s="100">
        <f>SUM(M27:M28)</f>
        <v>0</v>
      </c>
      <c r="N26" s="100">
        <f>SUM(N27:N28)</f>
        <v>0</v>
      </c>
      <c r="O26" s="100">
        <f>SUM(O27:O28)</f>
        <v>0</v>
      </c>
      <c r="P26" s="101">
        <f>SUM(P27:P28)</f>
        <v>0</v>
      </c>
      <c r="Q26" s="110">
        <f t="shared" si="1"/>
        <v>32.03991130820399</v>
      </c>
      <c r="R26" s="111">
        <f t="shared" si="6"/>
        <v>40.02217294900222</v>
      </c>
      <c r="S26" s="33"/>
      <c r="U26" s="250"/>
    </row>
    <row r="27" spans="1:21" s="29" customFormat="1" ht="22.5" customHeight="1">
      <c r="A27" s="316"/>
      <c r="B27" s="78" t="s">
        <v>83</v>
      </c>
      <c r="C27" s="112">
        <f t="shared" si="7"/>
        <v>353</v>
      </c>
      <c r="D27" s="51">
        <v>123</v>
      </c>
      <c r="E27" s="51">
        <v>73</v>
      </c>
      <c r="F27" s="51">
        <v>0</v>
      </c>
      <c r="G27" s="51">
        <v>0</v>
      </c>
      <c r="H27" s="51">
        <v>143</v>
      </c>
      <c r="I27" s="51">
        <v>1</v>
      </c>
      <c r="J27" s="51">
        <v>13</v>
      </c>
      <c r="K27" s="51">
        <v>0</v>
      </c>
      <c r="L27" s="90">
        <v>0</v>
      </c>
      <c r="M27" s="51">
        <v>0</v>
      </c>
      <c r="N27" s="51">
        <v>0</v>
      </c>
      <c r="O27" s="51">
        <v>0</v>
      </c>
      <c r="P27" s="104">
        <v>0</v>
      </c>
      <c r="Q27" s="91">
        <f t="shared" si="1"/>
        <v>34.844192634560905</v>
      </c>
      <c r="R27" s="92">
        <f t="shared" si="6"/>
        <v>40.50991501416431</v>
      </c>
      <c r="S27" s="33"/>
      <c r="U27" s="250"/>
    </row>
    <row r="28" spans="1:21" s="29" customFormat="1" ht="22.5" customHeight="1">
      <c r="A28" s="316"/>
      <c r="B28" s="78" t="s">
        <v>99</v>
      </c>
      <c r="C28" s="112">
        <f t="shared" si="7"/>
        <v>549</v>
      </c>
      <c r="D28" s="51">
        <v>166</v>
      </c>
      <c r="E28" s="51">
        <v>155</v>
      </c>
      <c r="F28" s="51">
        <v>1</v>
      </c>
      <c r="G28" s="51">
        <v>0</v>
      </c>
      <c r="H28" s="51">
        <v>218</v>
      </c>
      <c r="I28" s="51">
        <v>0</v>
      </c>
      <c r="J28" s="51">
        <v>9</v>
      </c>
      <c r="K28" s="51">
        <v>0</v>
      </c>
      <c r="L28" s="93">
        <v>0</v>
      </c>
      <c r="M28" s="56">
        <v>0</v>
      </c>
      <c r="N28" s="56">
        <v>0</v>
      </c>
      <c r="O28" s="56">
        <v>0</v>
      </c>
      <c r="P28" s="95">
        <v>0</v>
      </c>
      <c r="Q28" s="91">
        <f t="shared" si="1"/>
        <v>30.2367941712204</v>
      </c>
      <c r="R28" s="92">
        <f t="shared" si="6"/>
        <v>39.708561020036434</v>
      </c>
      <c r="S28" s="33"/>
      <c r="U28" s="250"/>
    </row>
    <row r="29" spans="1:21" s="29" customFormat="1" ht="22.5" customHeight="1">
      <c r="A29" s="315" t="s">
        <v>11</v>
      </c>
      <c r="B29" s="97" t="s">
        <v>6</v>
      </c>
      <c r="C29" s="98">
        <f t="shared" si="7"/>
        <v>64</v>
      </c>
      <c r="D29" s="59">
        <f aca="true" t="shared" si="10" ref="D29:K29">IF(SUM(D30:D31)=0,"-",SUM(D30:D31))</f>
        <v>15</v>
      </c>
      <c r="E29" s="59">
        <f t="shared" si="10"/>
        <v>13</v>
      </c>
      <c r="F29" s="59">
        <f t="shared" si="10"/>
        <v>2</v>
      </c>
      <c r="G29" s="59" t="str">
        <f t="shared" si="10"/>
        <v>-</v>
      </c>
      <c r="H29" s="59">
        <f t="shared" si="10"/>
        <v>31</v>
      </c>
      <c r="I29" s="59">
        <f t="shared" si="10"/>
        <v>1</v>
      </c>
      <c r="J29" s="59">
        <f t="shared" si="10"/>
        <v>2</v>
      </c>
      <c r="K29" s="59" t="str">
        <f t="shared" si="10"/>
        <v>-</v>
      </c>
      <c r="L29" s="99">
        <f>SUM(L30:L31)</f>
        <v>0</v>
      </c>
      <c r="M29" s="100">
        <f>SUM(M30:M31)</f>
        <v>0</v>
      </c>
      <c r="N29" s="100">
        <f>SUM(N30:N31)</f>
        <v>0</v>
      </c>
      <c r="O29" s="100">
        <f>SUM(O30:O31)</f>
        <v>0</v>
      </c>
      <c r="P29" s="101">
        <f>SUM(P30:P31)</f>
        <v>0</v>
      </c>
      <c r="Q29" s="102">
        <f t="shared" si="1"/>
        <v>23.4375</v>
      </c>
      <c r="R29" s="103">
        <f t="shared" si="6"/>
        <v>48.4375</v>
      </c>
      <c r="S29" s="33"/>
      <c r="U29" s="250"/>
    </row>
    <row r="30" spans="1:21" s="29" customFormat="1" ht="22.5" customHeight="1">
      <c r="A30" s="316"/>
      <c r="B30" s="78" t="s">
        <v>83</v>
      </c>
      <c r="C30" s="88">
        <f t="shared" si="7"/>
        <v>35</v>
      </c>
      <c r="D30" s="51">
        <v>10</v>
      </c>
      <c r="E30" s="51">
        <v>7</v>
      </c>
      <c r="F30" s="51">
        <v>2</v>
      </c>
      <c r="G30" s="51">
        <v>0</v>
      </c>
      <c r="H30" s="51">
        <v>14</v>
      </c>
      <c r="I30" s="51">
        <v>0</v>
      </c>
      <c r="J30" s="51">
        <v>2</v>
      </c>
      <c r="K30" s="51">
        <v>0</v>
      </c>
      <c r="L30" s="90">
        <v>0</v>
      </c>
      <c r="M30" s="51">
        <v>0</v>
      </c>
      <c r="N30" s="51">
        <v>0</v>
      </c>
      <c r="O30" s="51">
        <v>0</v>
      </c>
      <c r="P30" s="104">
        <v>0</v>
      </c>
      <c r="Q30" s="91">
        <f t="shared" si="1"/>
        <v>28.57142857142857</v>
      </c>
      <c r="R30" s="92">
        <f t="shared" si="6"/>
        <v>40</v>
      </c>
      <c r="S30" s="33"/>
      <c r="U30" s="250"/>
    </row>
    <row r="31" spans="1:21" s="29" customFormat="1" ht="22.5" customHeight="1">
      <c r="A31" s="317"/>
      <c r="B31" s="105" t="s">
        <v>99</v>
      </c>
      <c r="C31" s="106">
        <f t="shared" si="7"/>
        <v>29</v>
      </c>
      <c r="D31" s="56">
        <v>5</v>
      </c>
      <c r="E31" s="56">
        <v>6</v>
      </c>
      <c r="F31" s="56">
        <v>0</v>
      </c>
      <c r="G31" s="56">
        <v>0</v>
      </c>
      <c r="H31" s="56">
        <v>17</v>
      </c>
      <c r="I31" s="56">
        <v>1</v>
      </c>
      <c r="J31" s="56">
        <v>0</v>
      </c>
      <c r="K31" s="56">
        <v>0</v>
      </c>
      <c r="L31" s="93">
        <v>0</v>
      </c>
      <c r="M31" s="56">
        <v>0</v>
      </c>
      <c r="N31" s="56">
        <v>0</v>
      </c>
      <c r="O31" s="56">
        <v>0</v>
      </c>
      <c r="P31" s="95">
        <v>0</v>
      </c>
      <c r="Q31" s="107">
        <f t="shared" si="1"/>
        <v>17.24137931034483</v>
      </c>
      <c r="R31" s="96">
        <f t="shared" si="6"/>
        <v>58.620689655172406</v>
      </c>
      <c r="S31" s="33"/>
      <c r="U31" s="250"/>
    </row>
    <row r="32" spans="1:21" s="29" customFormat="1" ht="22.5" customHeight="1">
      <c r="A32" s="318" t="s">
        <v>12</v>
      </c>
      <c r="B32" s="39" t="s">
        <v>6</v>
      </c>
      <c r="C32" s="108">
        <f t="shared" si="7"/>
        <v>232</v>
      </c>
      <c r="D32" s="109">
        <f aca="true" t="shared" si="11" ref="D32:K32">IF(SUM(D33:D34)=0,"-",SUM(D33:D34))</f>
        <v>35</v>
      </c>
      <c r="E32" s="109">
        <f t="shared" si="11"/>
        <v>81</v>
      </c>
      <c r="F32" s="109">
        <f t="shared" si="11"/>
        <v>3</v>
      </c>
      <c r="G32" s="109" t="str">
        <f t="shared" si="11"/>
        <v>-</v>
      </c>
      <c r="H32" s="109">
        <f t="shared" si="11"/>
        <v>105</v>
      </c>
      <c r="I32" s="109" t="str">
        <f t="shared" si="11"/>
        <v>-</v>
      </c>
      <c r="J32" s="109">
        <f t="shared" si="11"/>
        <v>8</v>
      </c>
      <c r="K32" s="109" t="str">
        <f t="shared" si="11"/>
        <v>-</v>
      </c>
      <c r="L32" s="99">
        <f>SUM(L33:L34)</f>
        <v>0</v>
      </c>
      <c r="M32" s="100">
        <f>SUM(M33:M34)</f>
        <v>0</v>
      </c>
      <c r="N32" s="100">
        <f>SUM(N33:N34)</f>
        <v>0</v>
      </c>
      <c r="O32" s="100">
        <f>SUM(O33:O34)</f>
        <v>0</v>
      </c>
      <c r="P32" s="101">
        <f>SUM(P33:P34)</f>
        <v>0</v>
      </c>
      <c r="Q32" s="110">
        <f t="shared" si="1"/>
        <v>15.086206896551724</v>
      </c>
      <c r="R32" s="111">
        <f t="shared" si="6"/>
        <v>45.258620689655174</v>
      </c>
      <c r="S32" s="33"/>
      <c r="U32" s="250"/>
    </row>
    <row r="33" spans="1:21" s="29" customFormat="1" ht="22.5" customHeight="1">
      <c r="A33" s="316"/>
      <c r="B33" s="78" t="s">
        <v>83</v>
      </c>
      <c r="C33" s="112">
        <f t="shared" si="7"/>
        <v>28</v>
      </c>
      <c r="D33" s="51">
        <v>4</v>
      </c>
      <c r="E33" s="51">
        <v>10</v>
      </c>
      <c r="F33" s="51">
        <v>1</v>
      </c>
      <c r="G33" s="51">
        <v>0</v>
      </c>
      <c r="H33" s="51">
        <v>13</v>
      </c>
      <c r="I33" s="51">
        <v>0</v>
      </c>
      <c r="J33" s="51">
        <v>0</v>
      </c>
      <c r="K33" s="51">
        <v>0</v>
      </c>
      <c r="L33" s="90">
        <v>0</v>
      </c>
      <c r="M33" s="51">
        <v>0</v>
      </c>
      <c r="N33" s="51">
        <v>0</v>
      </c>
      <c r="O33" s="51">
        <v>0</v>
      </c>
      <c r="P33" s="104">
        <v>0</v>
      </c>
      <c r="Q33" s="91">
        <f t="shared" si="1"/>
        <v>14.285714285714285</v>
      </c>
      <c r="R33" s="92">
        <f t="shared" si="6"/>
        <v>46.42857142857143</v>
      </c>
      <c r="S33" s="33"/>
      <c r="U33" s="250"/>
    </row>
    <row r="34" spans="1:19" s="29" customFormat="1" ht="22.5" customHeight="1">
      <c r="A34" s="316"/>
      <c r="B34" s="78" t="s">
        <v>99</v>
      </c>
      <c r="C34" s="112">
        <f t="shared" si="7"/>
        <v>204</v>
      </c>
      <c r="D34" s="51">
        <v>31</v>
      </c>
      <c r="E34" s="51">
        <v>71</v>
      </c>
      <c r="F34" s="51">
        <v>2</v>
      </c>
      <c r="G34" s="51">
        <v>0</v>
      </c>
      <c r="H34" s="51">
        <v>92</v>
      </c>
      <c r="I34" s="51">
        <v>0</v>
      </c>
      <c r="J34" s="51">
        <v>8</v>
      </c>
      <c r="K34" s="51">
        <v>0</v>
      </c>
      <c r="L34" s="93">
        <v>0</v>
      </c>
      <c r="M34" s="56">
        <v>0</v>
      </c>
      <c r="N34" s="56">
        <v>0</v>
      </c>
      <c r="O34" s="56">
        <v>0</v>
      </c>
      <c r="P34" s="95">
        <v>0</v>
      </c>
      <c r="Q34" s="91">
        <f t="shared" si="1"/>
        <v>15.196078431372548</v>
      </c>
      <c r="R34" s="92">
        <f t="shared" si="6"/>
        <v>45.09803921568628</v>
      </c>
      <c r="S34" s="33"/>
    </row>
    <row r="35" spans="1:19" s="29" customFormat="1" ht="22.5" customHeight="1">
      <c r="A35" s="315" t="s">
        <v>13</v>
      </c>
      <c r="B35" s="97" t="s">
        <v>6</v>
      </c>
      <c r="C35" s="98">
        <f t="shared" si="7"/>
        <v>26</v>
      </c>
      <c r="D35" s="59">
        <f>IF(SUM(D36:D37)=0,"-",SUM(D36:D37))</f>
        <v>25</v>
      </c>
      <c r="E35" s="116">
        <v>0</v>
      </c>
      <c r="F35" s="58" t="str">
        <f aca="true" t="shared" si="12" ref="F35:K35">IF(SUM(F36:F37)=0,"-",SUM(F36:F37))</f>
        <v>-</v>
      </c>
      <c r="G35" s="59" t="str">
        <f t="shared" si="12"/>
        <v>-</v>
      </c>
      <c r="H35" s="59">
        <f>IF(SUM(H36:H37)=0,"-",SUM(H36:H37))</f>
        <v>1</v>
      </c>
      <c r="I35" s="59" t="str">
        <f>IF(SUM(I36:I37)=0,"-",SUM(I36:I37))</f>
        <v>-</v>
      </c>
      <c r="J35" s="59" t="str">
        <f t="shared" si="12"/>
        <v>-</v>
      </c>
      <c r="K35" s="59" t="str">
        <f t="shared" si="12"/>
        <v>-</v>
      </c>
      <c r="L35" s="99">
        <f>SUM(L36:L37)</f>
        <v>0</v>
      </c>
      <c r="M35" s="100">
        <f>SUM(M36:M37)</f>
        <v>0</v>
      </c>
      <c r="N35" s="100">
        <f>SUM(N36:N37)</f>
        <v>0</v>
      </c>
      <c r="O35" s="100">
        <f>SUM(O36:O37)</f>
        <v>0</v>
      </c>
      <c r="P35" s="101">
        <f>SUM(P36:P37)</f>
        <v>0</v>
      </c>
      <c r="Q35" s="102">
        <f t="shared" si="1"/>
        <v>96.15384615384616</v>
      </c>
      <c r="R35" s="103">
        <f t="shared" si="6"/>
        <v>3.8461538461538463</v>
      </c>
      <c r="S35" s="33"/>
    </row>
    <row r="36" spans="1:19" s="29" customFormat="1" ht="22.5" customHeight="1">
      <c r="A36" s="316"/>
      <c r="B36" s="78" t="s">
        <v>83</v>
      </c>
      <c r="C36" s="88">
        <f t="shared" si="7"/>
        <v>2</v>
      </c>
      <c r="D36" s="51">
        <v>2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90">
        <v>0</v>
      </c>
      <c r="M36" s="51">
        <v>0</v>
      </c>
      <c r="N36" s="51">
        <v>0</v>
      </c>
      <c r="O36" s="51">
        <v>0</v>
      </c>
      <c r="P36" s="104">
        <v>0</v>
      </c>
      <c r="Q36" s="91">
        <f t="shared" si="1"/>
        <v>100</v>
      </c>
      <c r="R36" s="92">
        <v>0</v>
      </c>
      <c r="S36" s="33"/>
    </row>
    <row r="37" spans="1:19" s="29" customFormat="1" ht="22.5" customHeight="1">
      <c r="A37" s="317"/>
      <c r="B37" s="78" t="s">
        <v>99</v>
      </c>
      <c r="C37" s="106">
        <f t="shared" si="7"/>
        <v>24</v>
      </c>
      <c r="D37" s="56">
        <v>23</v>
      </c>
      <c r="E37" s="56">
        <v>0</v>
      </c>
      <c r="F37" s="56">
        <v>0</v>
      </c>
      <c r="G37" s="56">
        <v>0</v>
      </c>
      <c r="H37" s="56">
        <v>1</v>
      </c>
      <c r="I37" s="56">
        <v>0</v>
      </c>
      <c r="J37" s="56">
        <v>0</v>
      </c>
      <c r="K37" s="56">
        <v>0</v>
      </c>
      <c r="L37" s="93">
        <v>0</v>
      </c>
      <c r="M37" s="56">
        <v>0</v>
      </c>
      <c r="N37" s="56">
        <v>0</v>
      </c>
      <c r="O37" s="56">
        <v>0</v>
      </c>
      <c r="P37" s="95">
        <v>0</v>
      </c>
      <c r="Q37" s="107">
        <f t="shared" si="1"/>
        <v>95.83333333333334</v>
      </c>
      <c r="R37" s="96">
        <f aca="true" t="shared" si="13" ref="R37:R46">(H37+0)/C37*100</f>
        <v>4.166666666666666</v>
      </c>
      <c r="S37" s="33"/>
    </row>
    <row r="38" spans="1:19" s="29" customFormat="1" ht="22.5" customHeight="1">
      <c r="A38" s="315" t="s">
        <v>108</v>
      </c>
      <c r="B38" s="97" t="s">
        <v>6</v>
      </c>
      <c r="C38" s="117">
        <f t="shared" si="7"/>
        <v>15</v>
      </c>
      <c r="D38" s="59">
        <f aca="true" t="shared" si="14" ref="D38:K38">IF(SUM(D39:D40)=0,"-",SUM(D39:D40))</f>
        <v>1</v>
      </c>
      <c r="E38" s="59">
        <f t="shared" si="14"/>
        <v>1</v>
      </c>
      <c r="F38" s="59" t="str">
        <f t="shared" si="14"/>
        <v>-</v>
      </c>
      <c r="G38" s="59" t="str">
        <f t="shared" si="14"/>
        <v>-</v>
      </c>
      <c r="H38" s="59">
        <f t="shared" si="14"/>
        <v>13</v>
      </c>
      <c r="I38" s="59" t="str">
        <f t="shared" si="14"/>
        <v>-</v>
      </c>
      <c r="J38" s="59" t="str">
        <f t="shared" si="14"/>
        <v>-</v>
      </c>
      <c r="K38" s="59" t="str">
        <f t="shared" si="14"/>
        <v>-</v>
      </c>
      <c r="L38" s="99">
        <f>SUM(L39:L40)</f>
        <v>0</v>
      </c>
      <c r="M38" s="100">
        <f>SUM(M39:M40)</f>
        <v>0</v>
      </c>
      <c r="N38" s="100">
        <f>SUM(N39:N40)</f>
        <v>0</v>
      </c>
      <c r="O38" s="100">
        <f>SUM(O39:O40)</f>
        <v>0</v>
      </c>
      <c r="P38" s="101">
        <f>SUM(P39:P40)</f>
        <v>0</v>
      </c>
      <c r="Q38" s="102">
        <f t="shared" si="1"/>
        <v>6.666666666666667</v>
      </c>
      <c r="R38" s="103">
        <f t="shared" si="13"/>
        <v>86.66666666666667</v>
      </c>
      <c r="S38" s="33"/>
    </row>
    <row r="39" spans="1:19" s="29" customFormat="1" ht="22.5" customHeight="1">
      <c r="A39" s="316"/>
      <c r="B39" s="78" t="s">
        <v>83</v>
      </c>
      <c r="C39" s="112">
        <f t="shared" si="7"/>
        <v>3</v>
      </c>
      <c r="D39" s="133">
        <v>1</v>
      </c>
      <c r="E39" s="133">
        <v>0</v>
      </c>
      <c r="F39" s="133">
        <v>0</v>
      </c>
      <c r="G39" s="133">
        <v>0</v>
      </c>
      <c r="H39" s="133">
        <v>2</v>
      </c>
      <c r="I39" s="131">
        <v>0</v>
      </c>
      <c r="J39" s="133">
        <v>0</v>
      </c>
      <c r="K39" s="155">
        <v>0</v>
      </c>
      <c r="L39" s="90">
        <v>0</v>
      </c>
      <c r="M39" s="51">
        <v>0</v>
      </c>
      <c r="N39" s="51">
        <v>0</v>
      </c>
      <c r="O39" s="51">
        <v>0</v>
      </c>
      <c r="P39" s="104">
        <v>0</v>
      </c>
      <c r="Q39" s="91">
        <f t="shared" si="1"/>
        <v>33.33333333333333</v>
      </c>
      <c r="R39" s="92">
        <f t="shared" si="13"/>
        <v>66.66666666666666</v>
      </c>
      <c r="S39" s="33"/>
    </row>
    <row r="40" spans="1:19" s="29" customFormat="1" ht="22.5" customHeight="1">
      <c r="A40" s="317"/>
      <c r="B40" s="105" t="s">
        <v>99</v>
      </c>
      <c r="C40" s="118">
        <f t="shared" si="7"/>
        <v>12</v>
      </c>
      <c r="D40" s="94">
        <v>0</v>
      </c>
      <c r="E40" s="94">
        <v>1</v>
      </c>
      <c r="F40" s="94">
        <v>0</v>
      </c>
      <c r="G40" s="94">
        <v>0</v>
      </c>
      <c r="H40" s="94">
        <v>11</v>
      </c>
      <c r="I40" s="56">
        <v>0</v>
      </c>
      <c r="J40" s="94">
        <v>0</v>
      </c>
      <c r="K40" s="63">
        <v>0</v>
      </c>
      <c r="L40" s="93">
        <v>0</v>
      </c>
      <c r="M40" s="56">
        <v>0</v>
      </c>
      <c r="N40" s="56">
        <v>0</v>
      </c>
      <c r="O40" s="56">
        <v>0</v>
      </c>
      <c r="P40" s="95">
        <v>0</v>
      </c>
      <c r="Q40" s="107">
        <f t="shared" si="1"/>
        <v>0</v>
      </c>
      <c r="R40" s="96">
        <f t="shared" si="13"/>
        <v>91.66666666666666</v>
      </c>
      <c r="S40" s="33"/>
    </row>
    <row r="41" spans="1:19" s="29" customFormat="1" ht="22.5" customHeight="1">
      <c r="A41" s="315" t="s">
        <v>14</v>
      </c>
      <c r="B41" s="97" t="s">
        <v>6</v>
      </c>
      <c r="C41" s="117">
        <f t="shared" si="7"/>
        <v>264</v>
      </c>
      <c r="D41" s="59">
        <f aca="true" t="shared" si="15" ref="D41:K41">IF(SUM(D42:D43)=0,"-",SUM(D42:D43))</f>
        <v>181</v>
      </c>
      <c r="E41" s="59">
        <f t="shared" si="15"/>
        <v>36</v>
      </c>
      <c r="F41" s="59">
        <f t="shared" si="15"/>
        <v>9</v>
      </c>
      <c r="G41" s="59" t="str">
        <f t="shared" si="15"/>
        <v>-</v>
      </c>
      <c r="H41" s="59">
        <f t="shared" si="15"/>
        <v>28</v>
      </c>
      <c r="I41" s="59" t="str">
        <f t="shared" si="15"/>
        <v>-</v>
      </c>
      <c r="J41" s="59">
        <f t="shared" si="15"/>
        <v>10</v>
      </c>
      <c r="K41" s="59" t="str">
        <f t="shared" si="15"/>
        <v>-</v>
      </c>
      <c r="L41" s="99">
        <f>SUM(L42:L43)</f>
        <v>0</v>
      </c>
      <c r="M41" s="100">
        <f>SUM(M42:M43)</f>
        <v>0</v>
      </c>
      <c r="N41" s="100">
        <f>SUM(N42:N43)</f>
        <v>0</v>
      </c>
      <c r="O41" s="100">
        <f>SUM(O42:O43)</f>
        <v>0</v>
      </c>
      <c r="P41" s="101">
        <f>SUM(P42:P43)</f>
        <v>0</v>
      </c>
      <c r="Q41" s="102">
        <f t="shared" si="1"/>
        <v>68.56060606060606</v>
      </c>
      <c r="R41" s="103">
        <f t="shared" si="13"/>
        <v>10.606060606060606</v>
      </c>
      <c r="S41" s="33"/>
    </row>
    <row r="42" spans="1:19" s="29" customFormat="1" ht="22.5" customHeight="1">
      <c r="A42" s="316"/>
      <c r="B42" s="78" t="s">
        <v>83</v>
      </c>
      <c r="C42" s="112">
        <f t="shared" si="7"/>
        <v>101</v>
      </c>
      <c r="D42" s="51">
        <v>81</v>
      </c>
      <c r="E42" s="51">
        <v>4</v>
      </c>
      <c r="F42" s="51">
        <v>7</v>
      </c>
      <c r="G42" s="51">
        <v>0</v>
      </c>
      <c r="H42" s="51">
        <v>3</v>
      </c>
      <c r="I42" s="51">
        <v>0</v>
      </c>
      <c r="J42" s="51">
        <v>6</v>
      </c>
      <c r="K42" s="51">
        <v>0</v>
      </c>
      <c r="L42" s="90">
        <v>0</v>
      </c>
      <c r="M42" s="51">
        <v>0</v>
      </c>
      <c r="N42" s="51">
        <v>0</v>
      </c>
      <c r="O42" s="51">
        <v>0</v>
      </c>
      <c r="P42" s="104">
        <v>0</v>
      </c>
      <c r="Q42" s="91">
        <f t="shared" si="1"/>
        <v>80.19801980198021</v>
      </c>
      <c r="R42" s="92">
        <f t="shared" si="13"/>
        <v>2.9702970297029703</v>
      </c>
      <c r="S42" s="33"/>
    </row>
    <row r="43" spans="1:19" s="29" customFormat="1" ht="22.5" customHeight="1">
      <c r="A43" s="317"/>
      <c r="B43" s="105" t="s">
        <v>99</v>
      </c>
      <c r="C43" s="118">
        <f t="shared" si="7"/>
        <v>163</v>
      </c>
      <c r="D43" s="56">
        <v>100</v>
      </c>
      <c r="E43" s="56">
        <v>32</v>
      </c>
      <c r="F43" s="56">
        <v>2</v>
      </c>
      <c r="G43" s="56">
        <v>0</v>
      </c>
      <c r="H43" s="56">
        <v>25</v>
      </c>
      <c r="I43" s="56">
        <v>0</v>
      </c>
      <c r="J43" s="56">
        <v>4</v>
      </c>
      <c r="K43" s="56">
        <v>0</v>
      </c>
      <c r="L43" s="93">
        <v>0</v>
      </c>
      <c r="M43" s="56">
        <v>0</v>
      </c>
      <c r="N43" s="56">
        <v>0</v>
      </c>
      <c r="O43" s="56">
        <v>0</v>
      </c>
      <c r="P43" s="95">
        <v>0</v>
      </c>
      <c r="Q43" s="107">
        <f t="shared" si="1"/>
        <v>61.34969325153374</v>
      </c>
      <c r="R43" s="96">
        <f t="shared" si="13"/>
        <v>15.337423312883436</v>
      </c>
      <c r="S43" s="33"/>
    </row>
    <row r="44" spans="1:19" s="29" customFormat="1" ht="22.5" customHeight="1">
      <c r="A44" s="318" t="s">
        <v>15</v>
      </c>
      <c r="B44" s="39" t="s">
        <v>6</v>
      </c>
      <c r="C44" s="119">
        <f t="shared" si="7"/>
        <v>244</v>
      </c>
      <c r="D44" s="109">
        <f aca="true" t="shared" si="16" ref="D44:K44">IF(SUM(D45:D46)=0,"-",SUM(D45:D46))</f>
        <v>75</v>
      </c>
      <c r="E44" s="109">
        <f t="shared" si="16"/>
        <v>70</v>
      </c>
      <c r="F44" s="109">
        <f t="shared" si="16"/>
        <v>2</v>
      </c>
      <c r="G44" s="109">
        <f t="shared" si="16"/>
        <v>1</v>
      </c>
      <c r="H44" s="109">
        <f t="shared" si="16"/>
        <v>94</v>
      </c>
      <c r="I44" s="109" t="str">
        <f t="shared" si="16"/>
        <v>-</v>
      </c>
      <c r="J44" s="109">
        <f t="shared" si="16"/>
        <v>2</v>
      </c>
      <c r="K44" s="109" t="str">
        <f t="shared" si="16"/>
        <v>-</v>
      </c>
      <c r="L44" s="99">
        <f>SUM(L45:L46)</f>
        <v>0</v>
      </c>
      <c r="M44" s="100">
        <f>SUM(M45:M46)</f>
        <v>0</v>
      </c>
      <c r="N44" s="100">
        <f>SUM(N45:N46)</f>
        <v>0</v>
      </c>
      <c r="O44" s="100">
        <f>SUM(O45:O46)</f>
        <v>0</v>
      </c>
      <c r="P44" s="101">
        <f>SUM(P45:P46)</f>
        <v>0</v>
      </c>
      <c r="Q44" s="110">
        <f t="shared" si="1"/>
        <v>30.737704918032787</v>
      </c>
      <c r="R44" s="103">
        <f t="shared" si="13"/>
        <v>38.52459016393443</v>
      </c>
      <c r="S44" s="33"/>
    </row>
    <row r="45" spans="1:19" s="29" customFormat="1" ht="22.5" customHeight="1">
      <c r="A45" s="316"/>
      <c r="B45" s="78" t="s">
        <v>83</v>
      </c>
      <c r="C45" s="88">
        <f t="shared" si="7"/>
        <v>112</v>
      </c>
      <c r="D45" s="51">
        <v>31</v>
      </c>
      <c r="E45" s="51">
        <v>28</v>
      </c>
      <c r="F45" s="51">
        <v>2</v>
      </c>
      <c r="G45" s="51">
        <v>0</v>
      </c>
      <c r="H45" s="51">
        <v>49</v>
      </c>
      <c r="I45" s="51">
        <v>0</v>
      </c>
      <c r="J45" s="51">
        <v>2</v>
      </c>
      <c r="K45" s="51">
        <v>0</v>
      </c>
      <c r="L45" s="90">
        <v>0</v>
      </c>
      <c r="M45" s="51">
        <v>0</v>
      </c>
      <c r="N45" s="51">
        <v>0</v>
      </c>
      <c r="O45" s="51">
        <v>0</v>
      </c>
      <c r="P45" s="104">
        <v>0</v>
      </c>
      <c r="Q45" s="91">
        <f t="shared" si="1"/>
        <v>27.67857142857143</v>
      </c>
      <c r="R45" s="92">
        <f t="shared" si="13"/>
        <v>43.75</v>
      </c>
      <c r="S45" s="33"/>
    </row>
    <row r="46" spans="1:19" s="29" customFormat="1" ht="22.5" customHeight="1" thickBot="1">
      <c r="A46" s="319"/>
      <c r="B46" s="120" t="s">
        <v>99</v>
      </c>
      <c r="C46" s="121">
        <f t="shared" si="7"/>
        <v>132</v>
      </c>
      <c r="D46" s="66">
        <v>44</v>
      </c>
      <c r="E46" s="66">
        <v>42</v>
      </c>
      <c r="F46" s="66">
        <v>0</v>
      </c>
      <c r="G46" s="66">
        <v>1</v>
      </c>
      <c r="H46" s="66">
        <v>45</v>
      </c>
      <c r="I46" s="66">
        <v>0</v>
      </c>
      <c r="J46" s="66">
        <v>0</v>
      </c>
      <c r="K46" s="66">
        <v>0</v>
      </c>
      <c r="L46" s="122">
        <v>0</v>
      </c>
      <c r="M46" s="66">
        <v>0</v>
      </c>
      <c r="N46" s="66">
        <v>0</v>
      </c>
      <c r="O46" s="66">
        <v>0</v>
      </c>
      <c r="P46" s="123">
        <v>0</v>
      </c>
      <c r="Q46" s="124">
        <f t="shared" si="1"/>
        <v>33.33333333333333</v>
      </c>
      <c r="R46" s="125">
        <f t="shared" si="13"/>
        <v>34.090909090909086</v>
      </c>
      <c r="S46" s="33"/>
    </row>
  </sheetData>
  <sheetProtection/>
  <mergeCells count="22">
    <mergeCell ref="J6:J13"/>
    <mergeCell ref="K6:K13"/>
    <mergeCell ref="L6:P6"/>
    <mergeCell ref="L7:P7"/>
    <mergeCell ref="L8:L13"/>
    <mergeCell ref="H6:H13"/>
    <mergeCell ref="I6:I13"/>
    <mergeCell ref="A14:A16"/>
    <mergeCell ref="D6:D12"/>
    <mergeCell ref="E6:E12"/>
    <mergeCell ref="F6:F12"/>
    <mergeCell ref="G6:G12"/>
    <mergeCell ref="A38:A40"/>
    <mergeCell ref="A41:A43"/>
    <mergeCell ref="A44:A46"/>
    <mergeCell ref="A17:A19"/>
    <mergeCell ref="A20:A22"/>
    <mergeCell ref="A23:A25"/>
    <mergeCell ref="A26:A28"/>
    <mergeCell ref="A29:A31"/>
    <mergeCell ref="A32:A34"/>
    <mergeCell ref="A35:A37"/>
  </mergeCells>
  <printOptions horizontalCentered="1"/>
  <pageMargins left="0.4330708661417323" right="0.35433070866141736" top="0.7874015748031497" bottom="0.5118110236220472" header="0.5118110236220472" footer="0.31496062992125984"/>
  <pageSetup horizontalDpi="600" verticalDpi="600" orientation="portrait" paperSize="9" scale="83" r:id="rId1"/>
  <headerFooter scaleWithDoc="0" alignWithMargins="0">
    <oddHeader>&amp;L&amp;11卒業後・高校</oddHeader>
    <oddFooter>&amp;C&amp;"Century,標準"91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U37"/>
  <sheetViews>
    <sheetView zoomScaleSheetLayoutView="130" zoomScalePageLayoutView="0" workbookViewId="0" topLeftCell="A14">
      <selection activeCell="C26" sqref="C26:C27"/>
    </sheetView>
  </sheetViews>
  <sheetFormatPr defaultColWidth="7.625" defaultRowHeight="17.25" customHeight="1"/>
  <cols>
    <col min="1" max="1" width="5.625" style="1" customWidth="1"/>
    <col min="2" max="26" width="5.125" style="1" customWidth="1"/>
    <col min="27" max="32" width="4.625" style="1" customWidth="1"/>
    <col min="33" max="33" width="6.125" style="1" customWidth="1"/>
    <col min="34" max="34" width="4.625" style="1" customWidth="1"/>
    <col min="35" max="35" width="6.125" style="1" customWidth="1"/>
    <col min="36" max="16384" width="7.625" style="1" customWidth="1"/>
  </cols>
  <sheetData>
    <row r="1" ht="14.25" customHeight="1"/>
    <row r="2" ht="17.25" customHeight="1">
      <c r="A2" s="279" t="s">
        <v>128</v>
      </c>
    </row>
    <row r="3" ht="10.5" customHeight="1">
      <c r="A3" s="280"/>
    </row>
    <row r="4" spans="1:26" s="3" customFormat="1" ht="17.25" customHeight="1" thickBot="1">
      <c r="A4" s="24" t="s">
        <v>220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X4" s="2"/>
      <c r="Y4" s="2"/>
      <c r="Z4" s="2"/>
    </row>
    <row r="5" spans="1:26" s="4" customFormat="1" ht="9.75" customHeight="1">
      <c r="A5" s="536" t="s">
        <v>270</v>
      </c>
      <c r="B5" s="537"/>
      <c r="C5" s="583" t="s">
        <v>271</v>
      </c>
      <c r="D5" s="584"/>
      <c r="E5" s="589" t="s">
        <v>111</v>
      </c>
      <c r="F5" s="589"/>
      <c r="G5" s="604"/>
      <c r="H5" s="604"/>
      <c r="I5" s="514" t="s">
        <v>112</v>
      </c>
      <c r="J5" s="560"/>
      <c r="K5" s="514" t="s">
        <v>113</v>
      </c>
      <c r="L5" s="515"/>
      <c r="M5" s="514" t="s">
        <v>126</v>
      </c>
      <c r="N5" s="560"/>
      <c r="O5" s="514" t="s">
        <v>114</v>
      </c>
      <c r="P5" s="515"/>
      <c r="Q5" s="514" t="s">
        <v>61</v>
      </c>
      <c r="R5" s="515"/>
      <c r="S5" s="514" t="s">
        <v>62</v>
      </c>
      <c r="T5" s="560"/>
      <c r="U5" s="597" t="s">
        <v>289</v>
      </c>
      <c r="V5" s="598"/>
      <c r="W5" s="516"/>
      <c r="X5" s="576"/>
      <c r="Y5" s="595"/>
      <c r="Z5" s="576"/>
    </row>
    <row r="6" spans="1:36" s="4" customFormat="1" ht="60" customHeight="1">
      <c r="A6" s="538"/>
      <c r="B6" s="539"/>
      <c r="C6" s="585"/>
      <c r="D6" s="586"/>
      <c r="E6" s="590"/>
      <c r="F6" s="590"/>
      <c r="G6" s="591" t="s">
        <v>115</v>
      </c>
      <c r="H6" s="592"/>
      <c r="I6" s="516"/>
      <c r="J6" s="561"/>
      <c r="K6" s="516"/>
      <c r="L6" s="517"/>
      <c r="M6" s="516"/>
      <c r="N6" s="561"/>
      <c r="O6" s="516"/>
      <c r="P6" s="517"/>
      <c r="Q6" s="516"/>
      <c r="R6" s="517"/>
      <c r="S6" s="516"/>
      <c r="T6" s="561"/>
      <c r="U6" s="599"/>
      <c r="V6" s="595"/>
      <c r="W6" s="596"/>
      <c r="X6" s="576"/>
      <c r="Y6" s="576"/>
      <c r="Z6" s="576"/>
      <c r="AJ6" s="5"/>
    </row>
    <row r="7" spans="1:36" s="4" customFormat="1" ht="12.75">
      <c r="A7" s="540"/>
      <c r="B7" s="541"/>
      <c r="C7" s="587"/>
      <c r="D7" s="588"/>
      <c r="E7" s="552" t="s">
        <v>272</v>
      </c>
      <c r="F7" s="552"/>
      <c r="G7" s="593"/>
      <c r="H7" s="594"/>
      <c r="I7" s="518" t="s">
        <v>273</v>
      </c>
      <c r="J7" s="552"/>
      <c r="K7" s="518" t="s">
        <v>274</v>
      </c>
      <c r="L7" s="519"/>
      <c r="M7" s="518" t="s">
        <v>221</v>
      </c>
      <c r="N7" s="552"/>
      <c r="O7" s="520"/>
      <c r="P7" s="521"/>
      <c r="Q7" s="520"/>
      <c r="R7" s="521"/>
      <c r="S7" s="520"/>
      <c r="T7" s="602"/>
      <c r="U7" s="600"/>
      <c r="V7" s="601"/>
      <c r="W7" s="596"/>
      <c r="X7" s="576"/>
      <c r="Y7" s="576"/>
      <c r="Z7" s="576"/>
      <c r="AJ7" s="5"/>
    </row>
    <row r="8" spans="1:26" s="3" customFormat="1" ht="21" customHeight="1">
      <c r="A8" s="542" t="s">
        <v>127</v>
      </c>
      <c r="B8" s="6" t="s">
        <v>6</v>
      </c>
      <c r="C8" s="605">
        <v>117</v>
      </c>
      <c r="D8" s="567"/>
      <c r="E8" s="567">
        <f>SUM(E9:F10)</f>
        <v>20</v>
      </c>
      <c r="F8" s="568"/>
      <c r="G8" s="568">
        <f>SUM(G9:H10)</f>
        <v>19</v>
      </c>
      <c r="H8" s="568"/>
      <c r="I8" s="568">
        <f>SUM(I9:J10)</f>
        <v>16</v>
      </c>
      <c r="J8" s="568"/>
      <c r="K8" s="522">
        <f>SUM(K9:L10)</f>
        <v>1</v>
      </c>
      <c r="L8" s="523"/>
      <c r="M8" s="568">
        <f>SUM(M9:N10)</f>
        <v>3</v>
      </c>
      <c r="N8" s="568"/>
      <c r="O8" s="522">
        <f>SUM(O9:P10)</f>
        <v>29</v>
      </c>
      <c r="P8" s="523"/>
      <c r="Q8" s="522">
        <f>SUM(Q9:R10)</f>
        <v>48</v>
      </c>
      <c r="R8" s="523"/>
      <c r="S8" s="568">
        <f>SUM(S9:T10)</f>
        <v>0</v>
      </c>
      <c r="T8" s="568"/>
      <c r="U8" s="568">
        <f>SUM(U9:V10)</f>
        <v>0</v>
      </c>
      <c r="V8" s="606"/>
      <c r="W8" s="603"/>
      <c r="X8" s="576"/>
      <c r="Y8" s="545"/>
      <c r="Z8" s="576"/>
    </row>
    <row r="9" spans="1:26" s="3" customFormat="1" ht="21" customHeight="1">
      <c r="A9" s="543"/>
      <c r="B9" s="7" t="s">
        <v>98</v>
      </c>
      <c r="C9" s="531">
        <f>SUM(E9,I9:V9)</f>
        <v>52</v>
      </c>
      <c r="D9" s="525"/>
      <c r="E9" s="524">
        <v>8</v>
      </c>
      <c r="F9" s="525"/>
      <c r="G9" s="524">
        <v>8</v>
      </c>
      <c r="H9" s="525"/>
      <c r="I9" s="524">
        <v>5</v>
      </c>
      <c r="J9" s="525"/>
      <c r="K9" s="524">
        <v>1</v>
      </c>
      <c r="L9" s="525"/>
      <c r="M9" s="577">
        <v>3</v>
      </c>
      <c r="N9" s="577"/>
      <c r="O9" s="524">
        <v>16</v>
      </c>
      <c r="P9" s="525"/>
      <c r="Q9" s="524">
        <v>19</v>
      </c>
      <c r="R9" s="525"/>
      <c r="S9" s="577">
        <v>0</v>
      </c>
      <c r="T9" s="577"/>
      <c r="U9" s="577">
        <v>0</v>
      </c>
      <c r="V9" s="524"/>
      <c r="W9" s="603"/>
      <c r="X9" s="576"/>
      <c r="Y9" s="545"/>
      <c r="Z9" s="576"/>
    </row>
    <row r="10" spans="1:26" s="3" customFormat="1" ht="21" customHeight="1" thickBot="1">
      <c r="A10" s="544"/>
      <c r="B10" s="8" t="s">
        <v>206</v>
      </c>
      <c r="C10" s="532">
        <v>65</v>
      </c>
      <c r="D10" s="527"/>
      <c r="E10" s="527">
        <v>12</v>
      </c>
      <c r="F10" s="570"/>
      <c r="G10" s="570">
        <v>11</v>
      </c>
      <c r="H10" s="570"/>
      <c r="I10" s="570">
        <v>11</v>
      </c>
      <c r="J10" s="570"/>
      <c r="K10" s="526">
        <v>0</v>
      </c>
      <c r="L10" s="527"/>
      <c r="M10" s="570">
        <v>0</v>
      </c>
      <c r="N10" s="570"/>
      <c r="O10" s="526">
        <v>13</v>
      </c>
      <c r="P10" s="527"/>
      <c r="Q10" s="526">
        <v>29</v>
      </c>
      <c r="R10" s="527"/>
      <c r="S10" s="570">
        <v>0</v>
      </c>
      <c r="T10" s="570"/>
      <c r="U10" s="570">
        <v>0</v>
      </c>
      <c r="V10" s="526"/>
      <c r="W10" s="603"/>
      <c r="X10" s="576"/>
      <c r="Y10" s="545"/>
      <c r="Z10" s="576"/>
    </row>
    <row r="11" spans="24:26" ht="13.5" thickBot="1">
      <c r="X11" s="263"/>
      <c r="Y11" s="263"/>
      <c r="Z11" s="263"/>
    </row>
    <row r="12" spans="1:32" s="4" customFormat="1" ht="9.75" customHeight="1">
      <c r="A12" s="536" t="s">
        <v>270</v>
      </c>
      <c r="B12" s="537"/>
      <c r="C12" s="560" t="s">
        <v>275</v>
      </c>
      <c r="D12" s="560"/>
      <c r="E12" s="574"/>
      <c r="F12" s="574"/>
      <c r="G12" s="514" t="s">
        <v>222</v>
      </c>
      <c r="H12" s="56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81"/>
      <c r="Z12" s="281"/>
      <c r="AA12" s="9"/>
      <c r="AB12" s="9"/>
      <c r="AC12" s="2"/>
      <c r="AD12" s="2"/>
      <c r="AE12" s="9"/>
      <c r="AF12" s="9"/>
    </row>
    <row r="13" spans="1:36" s="4" customFormat="1" ht="60" customHeight="1">
      <c r="A13" s="538"/>
      <c r="B13" s="539"/>
      <c r="C13" s="561"/>
      <c r="D13" s="561"/>
      <c r="E13" s="558" t="s">
        <v>116</v>
      </c>
      <c r="F13" s="559"/>
      <c r="G13" s="516"/>
      <c r="H13" s="561"/>
      <c r="I13" s="9"/>
      <c r="J13" s="9"/>
      <c r="K13" s="9"/>
      <c r="L13" s="9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9"/>
      <c r="X13" s="9"/>
      <c r="Y13" s="281"/>
      <c r="Z13" s="281"/>
      <c r="AA13" s="9"/>
      <c r="AB13" s="9"/>
      <c r="AC13" s="10"/>
      <c r="AD13" s="10"/>
      <c r="AE13" s="9"/>
      <c r="AF13" s="9"/>
      <c r="AJ13" s="5"/>
    </row>
    <row r="14" spans="1:36" s="4" customFormat="1" ht="12.75">
      <c r="A14" s="540"/>
      <c r="B14" s="541"/>
      <c r="C14" s="552" t="s">
        <v>276</v>
      </c>
      <c r="D14" s="552"/>
      <c r="E14" s="518" t="s">
        <v>276</v>
      </c>
      <c r="F14" s="552"/>
      <c r="G14" s="518" t="s">
        <v>276</v>
      </c>
      <c r="H14" s="55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9"/>
      <c r="T14" s="9"/>
      <c r="U14" s="9"/>
      <c r="V14" s="9"/>
      <c r="W14" s="9"/>
      <c r="X14" s="9"/>
      <c r="Y14" s="281"/>
      <c r="Z14" s="281"/>
      <c r="AA14" s="11"/>
      <c r="AB14" s="11"/>
      <c r="AC14" s="11"/>
      <c r="AD14" s="11"/>
      <c r="AE14" s="11"/>
      <c r="AF14" s="11"/>
      <c r="AJ14" s="5"/>
    </row>
    <row r="15" spans="1:32" s="3" customFormat="1" ht="21" customHeight="1">
      <c r="A15" s="542" t="s">
        <v>127</v>
      </c>
      <c r="B15" s="6" t="s">
        <v>6</v>
      </c>
      <c r="C15" s="571">
        <f>E8/C8*100</f>
        <v>17.094017094017094</v>
      </c>
      <c r="D15" s="569"/>
      <c r="E15" s="569">
        <f>G8/C8*100</f>
        <v>16.23931623931624</v>
      </c>
      <c r="F15" s="569"/>
      <c r="G15" s="572">
        <v>24.8</v>
      </c>
      <c r="H15" s="57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2"/>
      <c r="AB15" s="12"/>
      <c r="AC15" s="12"/>
      <c r="AD15" s="12"/>
      <c r="AE15" s="12"/>
      <c r="AF15" s="12"/>
    </row>
    <row r="16" spans="1:32" s="3" customFormat="1" ht="21" customHeight="1">
      <c r="A16" s="543"/>
      <c r="B16" s="7" t="s">
        <v>98</v>
      </c>
      <c r="C16" s="553">
        <f>E9/C9*100</f>
        <v>15.384615384615385</v>
      </c>
      <c r="D16" s="554"/>
      <c r="E16" s="554">
        <f>G9/C9*100</f>
        <v>15.384615384615385</v>
      </c>
      <c r="F16" s="554"/>
      <c r="G16" s="546">
        <v>30.8</v>
      </c>
      <c r="H16" s="54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2"/>
      <c r="AB16" s="12"/>
      <c r="AC16" s="12"/>
      <c r="AD16" s="12"/>
      <c r="AE16" s="12"/>
      <c r="AF16" s="12"/>
    </row>
    <row r="17" spans="1:32" s="3" customFormat="1" ht="21" customHeight="1" thickBot="1">
      <c r="A17" s="544"/>
      <c r="B17" s="8" t="s">
        <v>206</v>
      </c>
      <c r="C17" s="550">
        <f>E10/C10*100</f>
        <v>18.461538461538463</v>
      </c>
      <c r="D17" s="551"/>
      <c r="E17" s="551">
        <f>G10/C10*100</f>
        <v>16.923076923076923</v>
      </c>
      <c r="F17" s="551"/>
      <c r="G17" s="548">
        <v>20</v>
      </c>
      <c r="H17" s="54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2"/>
      <c r="AB17" s="12"/>
      <c r="AC17" s="12"/>
      <c r="AD17" s="12"/>
      <c r="AE17" s="12"/>
      <c r="AF17" s="12"/>
    </row>
    <row r="18" ht="12.75"/>
    <row r="19" spans="1:20" s="3" customFormat="1" ht="13.5" thickBot="1">
      <c r="A19" s="24" t="s">
        <v>277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6" s="3" customFormat="1" ht="42.75" customHeight="1">
      <c r="A20" s="555" t="s">
        <v>270</v>
      </c>
      <c r="B20" s="555"/>
      <c r="C20" s="528" t="s">
        <v>260</v>
      </c>
      <c r="D20" s="529"/>
      <c r="E20" s="528" t="s">
        <v>118</v>
      </c>
      <c r="F20" s="529"/>
      <c r="G20" s="528" t="s">
        <v>117</v>
      </c>
      <c r="H20" s="529"/>
      <c r="I20" s="528" t="s">
        <v>119</v>
      </c>
      <c r="J20" s="529"/>
      <c r="K20" s="528" t="s">
        <v>160</v>
      </c>
      <c r="L20" s="529"/>
      <c r="M20" s="528" t="s">
        <v>71</v>
      </c>
      <c r="N20" s="529"/>
      <c r="O20" s="528" t="s">
        <v>110</v>
      </c>
      <c r="P20" s="556"/>
      <c r="Q20" s="313"/>
      <c r="R20" s="313"/>
      <c r="S20" s="582"/>
      <c r="T20" s="582"/>
      <c r="U20" s="2"/>
      <c r="V20" s="2"/>
      <c r="AG20" s="2"/>
      <c r="AH20" s="2"/>
      <c r="AI20" s="2"/>
      <c r="AJ20" s="2"/>
    </row>
    <row r="21" spans="1:20" s="3" customFormat="1" ht="21" customHeight="1">
      <c r="A21" s="542" t="s">
        <v>127</v>
      </c>
      <c r="B21" s="282" t="s">
        <v>6</v>
      </c>
      <c r="C21" s="530">
        <f>SUM(E21:T21)</f>
        <v>20</v>
      </c>
      <c r="D21" s="523"/>
      <c r="E21" s="530">
        <f>IF(SUM(E22:E23)=0,"-",SUM(E22:E23))</f>
        <v>11</v>
      </c>
      <c r="F21" s="523"/>
      <c r="G21" s="530">
        <f>IF(SUM(G22:G23)=0,"-",SUM(G22:G23))</f>
        <v>8</v>
      </c>
      <c r="H21" s="523"/>
      <c r="I21" s="530">
        <f>IF(SUM(I22:I23)=0,"-",SUM(I22:I23))</f>
        <v>1</v>
      </c>
      <c r="J21" s="523"/>
      <c r="K21" s="530" t="str">
        <f>IF(SUM(K22:K23)=0,"-",SUM(K22:K23))</f>
        <v>-</v>
      </c>
      <c r="L21" s="523"/>
      <c r="M21" s="530" t="str">
        <f>IF(SUM(M22:M23)=0,"-",SUM(M22:M23))</f>
        <v>-</v>
      </c>
      <c r="N21" s="523"/>
      <c r="O21" s="530" t="str">
        <f>IF(SUM(O22:O23)=0,"-",SUM(O22:O23))</f>
        <v>-</v>
      </c>
      <c r="P21" s="579"/>
      <c r="Q21" s="314"/>
      <c r="R21" s="314"/>
      <c r="S21" s="545"/>
      <c r="T21" s="545"/>
    </row>
    <row r="22" spans="1:47" s="3" customFormat="1" ht="21" customHeight="1">
      <c r="A22" s="543"/>
      <c r="B22" s="283" t="s">
        <v>98</v>
      </c>
      <c r="C22" s="531">
        <f>SUM(E22:T22)</f>
        <v>8</v>
      </c>
      <c r="D22" s="525"/>
      <c r="E22" s="531">
        <v>5</v>
      </c>
      <c r="F22" s="557"/>
      <c r="G22" s="531">
        <v>3</v>
      </c>
      <c r="H22" s="525"/>
      <c r="I22" s="531">
        <v>0</v>
      </c>
      <c r="J22" s="525"/>
      <c r="K22" s="531">
        <v>0</v>
      </c>
      <c r="L22" s="525"/>
      <c r="M22" s="531">
        <v>0</v>
      </c>
      <c r="N22" s="525"/>
      <c r="O22" s="531">
        <v>0</v>
      </c>
      <c r="P22" s="580"/>
      <c r="Q22" s="314"/>
      <c r="R22" s="314"/>
      <c r="S22" s="545"/>
      <c r="T22" s="545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3" customFormat="1" ht="21" customHeight="1" thickBot="1">
      <c r="A23" s="544"/>
      <c r="B23" s="284" t="s">
        <v>206</v>
      </c>
      <c r="C23" s="532">
        <f>SUM(E23:T23)</f>
        <v>12</v>
      </c>
      <c r="D23" s="527"/>
      <c r="E23" s="532">
        <v>6</v>
      </c>
      <c r="F23" s="527"/>
      <c r="G23" s="532">
        <v>5</v>
      </c>
      <c r="H23" s="527"/>
      <c r="I23" s="532">
        <v>1</v>
      </c>
      <c r="J23" s="527"/>
      <c r="K23" s="532">
        <v>0</v>
      </c>
      <c r="L23" s="527"/>
      <c r="M23" s="532">
        <v>0</v>
      </c>
      <c r="N23" s="527"/>
      <c r="O23" s="532">
        <v>0</v>
      </c>
      <c r="P23" s="578"/>
      <c r="Q23" s="314"/>
      <c r="R23" s="314"/>
      <c r="S23" s="545"/>
      <c r="T23" s="545"/>
      <c r="U23" s="13"/>
      <c r="V23" s="1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7:47" ht="12.75">
      <c r="Q24" s="263"/>
      <c r="X24" s="263"/>
      <c r="Y24" s="26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3" customFormat="1" ht="13.5" thickBot="1">
      <c r="A25" s="24" t="s">
        <v>278</v>
      </c>
      <c r="B25" s="14"/>
      <c r="C25" s="14"/>
      <c r="D25" s="14"/>
      <c r="E25" s="14"/>
      <c r="F25" s="14"/>
      <c r="G25" s="14"/>
      <c r="H25" s="14"/>
      <c r="I25" s="14"/>
      <c r="J25" s="2"/>
      <c r="K25" s="2"/>
      <c r="L25" s="2"/>
      <c r="M25" s="2"/>
      <c r="X25" s="2"/>
      <c r="Y25" s="2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s="3" customFormat="1" ht="29.25" customHeight="1">
      <c r="A26" s="536" t="s">
        <v>270</v>
      </c>
      <c r="B26" s="537"/>
      <c r="C26" s="562" t="s">
        <v>120</v>
      </c>
      <c r="D26" s="564" t="s">
        <v>121</v>
      </c>
      <c r="E26" s="512" t="s">
        <v>122</v>
      </c>
      <c r="F26" s="512" t="s">
        <v>123</v>
      </c>
      <c r="G26" s="512" t="s">
        <v>74</v>
      </c>
      <c r="H26" s="512" t="s">
        <v>79</v>
      </c>
      <c r="I26" s="533" t="s">
        <v>279</v>
      </c>
      <c r="J26" s="566"/>
      <c r="K26" s="512" t="s">
        <v>252</v>
      </c>
      <c r="L26" s="512" t="s">
        <v>251</v>
      </c>
      <c r="M26" s="512" t="s">
        <v>288</v>
      </c>
      <c r="N26" s="533" t="s">
        <v>284</v>
      </c>
      <c r="O26" s="534"/>
      <c r="P26" s="534"/>
      <c r="Q26" s="534"/>
      <c r="R26" s="535"/>
      <c r="S26" s="512" t="s">
        <v>80</v>
      </c>
      <c r="T26" s="575" t="s">
        <v>35</v>
      </c>
      <c r="U26" s="566"/>
      <c r="X26" s="581"/>
      <c r="Y26" s="58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s="3" customFormat="1" ht="119.25" customHeight="1">
      <c r="A27" s="540"/>
      <c r="B27" s="541"/>
      <c r="C27" s="563"/>
      <c r="D27" s="565"/>
      <c r="E27" s="513"/>
      <c r="F27" s="513"/>
      <c r="G27" s="513"/>
      <c r="H27" s="513"/>
      <c r="I27" s="275" t="s">
        <v>75</v>
      </c>
      <c r="J27" s="275" t="s">
        <v>76</v>
      </c>
      <c r="K27" s="513"/>
      <c r="L27" s="513"/>
      <c r="M27" s="513"/>
      <c r="N27" s="312" t="s">
        <v>285</v>
      </c>
      <c r="O27" s="15" t="s">
        <v>244</v>
      </c>
      <c r="P27" s="275" t="s">
        <v>245</v>
      </c>
      <c r="Q27" s="275" t="s">
        <v>286</v>
      </c>
      <c r="R27" s="275" t="s">
        <v>287</v>
      </c>
      <c r="S27" s="513"/>
      <c r="T27" s="16" t="s">
        <v>125</v>
      </c>
      <c r="U27" s="15" t="s">
        <v>124</v>
      </c>
      <c r="X27" s="581"/>
      <c r="Y27" s="581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s="3" customFormat="1" ht="21" customHeight="1">
      <c r="A28" s="542" t="s">
        <v>127</v>
      </c>
      <c r="B28" s="6" t="s">
        <v>6</v>
      </c>
      <c r="C28" s="285">
        <f>SUM(D28:S28)</f>
        <v>29</v>
      </c>
      <c r="D28" s="17">
        <f aca="true" t="shared" si="0" ref="D28:U28">SUM(D29:D30)</f>
        <v>0</v>
      </c>
      <c r="E28" s="17">
        <f t="shared" si="0"/>
        <v>1</v>
      </c>
      <c r="F28" s="17">
        <f t="shared" si="0"/>
        <v>2</v>
      </c>
      <c r="G28" s="17">
        <f t="shared" si="0"/>
        <v>12</v>
      </c>
      <c r="H28" s="17">
        <f t="shared" si="0"/>
        <v>1</v>
      </c>
      <c r="I28" s="17">
        <f t="shared" si="0"/>
        <v>1</v>
      </c>
      <c r="J28" s="17">
        <f t="shared" si="0"/>
        <v>0</v>
      </c>
      <c r="K28" s="17">
        <v>0</v>
      </c>
      <c r="L28" s="17">
        <v>0</v>
      </c>
      <c r="M28" s="17">
        <v>1</v>
      </c>
      <c r="N28" s="17">
        <v>7</v>
      </c>
      <c r="O28" s="17">
        <f t="shared" si="0"/>
        <v>0</v>
      </c>
      <c r="P28" s="17">
        <v>3</v>
      </c>
      <c r="Q28" s="306">
        <v>0</v>
      </c>
      <c r="R28" s="306">
        <v>1</v>
      </c>
      <c r="S28" s="286">
        <f>SUM(S29:S30)</f>
        <v>0</v>
      </c>
      <c r="T28" s="287">
        <f t="shared" si="0"/>
        <v>0</v>
      </c>
      <c r="U28" s="288">
        <f t="shared" si="0"/>
        <v>0</v>
      </c>
      <c r="X28" s="581"/>
      <c r="Y28" s="581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s="3" customFormat="1" ht="21" customHeight="1">
      <c r="A29" s="543"/>
      <c r="B29" s="7" t="s">
        <v>98</v>
      </c>
      <c r="C29" s="289">
        <f>SUM(D29:S29)</f>
        <v>16</v>
      </c>
      <c r="D29" s="18">
        <v>0</v>
      </c>
      <c r="E29" s="18">
        <v>0</v>
      </c>
      <c r="F29" s="18">
        <v>0</v>
      </c>
      <c r="G29" s="18">
        <v>6</v>
      </c>
      <c r="H29" s="18">
        <v>1</v>
      </c>
      <c r="I29" s="18">
        <v>1</v>
      </c>
      <c r="J29" s="18">
        <v>0</v>
      </c>
      <c r="K29" s="18">
        <v>0</v>
      </c>
      <c r="L29" s="18">
        <v>0</v>
      </c>
      <c r="M29" s="18">
        <v>1</v>
      </c>
      <c r="N29" s="18">
        <v>3</v>
      </c>
      <c r="O29" s="18">
        <v>0</v>
      </c>
      <c r="P29" s="18">
        <v>3</v>
      </c>
      <c r="Q29" s="292">
        <v>0</v>
      </c>
      <c r="R29" s="292">
        <v>1</v>
      </c>
      <c r="S29" s="290">
        <v>0</v>
      </c>
      <c r="T29" s="291">
        <v>0</v>
      </c>
      <c r="U29" s="292">
        <v>0</v>
      </c>
      <c r="X29" s="581"/>
      <c r="Y29" s="581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s="3" customFormat="1" ht="21" customHeight="1" thickBot="1">
      <c r="A30" s="544"/>
      <c r="B30" s="8" t="s">
        <v>206</v>
      </c>
      <c r="C30" s="293">
        <f>SUM(D30:S30)</f>
        <v>13</v>
      </c>
      <c r="D30" s="19">
        <v>0</v>
      </c>
      <c r="E30" s="19">
        <v>1</v>
      </c>
      <c r="F30" s="19">
        <v>2</v>
      </c>
      <c r="G30" s="19">
        <v>6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4</v>
      </c>
      <c r="O30" s="19">
        <v>0</v>
      </c>
      <c r="P30" s="19">
        <v>0</v>
      </c>
      <c r="Q30" s="296">
        <v>0</v>
      </c>
      <c r="R30" s="296">
        <v>0</v>
      </c>
      <c r="S30" s="294">
        <v>0</v>
      </c>
      <c r="T30" s="295">
        <v>0</v>
      </c>
      <c r="U30" s="296">
        <v>0</v>
      </c>
      <c r="X30" s="264"/>
      <c r="Y30" s="264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26:47" ht="12.75"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s="20" customFormat="1" ht="13.5" thickBot="1">
      <c r="A32" s="297" t="s">
        <v>223</v>
      </c>
      <c r="B32" s="298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34" s="22" customFormat="1" ht="105" customHeight="1">
      <c r="A33" s="299" t="s">
        <v>270</v>
      </c>
      <c r="B33" s="300" t="s">
        <v>260</v>
      </c>
      <c r="C33" s="301" t="s">
        <v>130</v>
      </c>
      <c r="D33" s="302" t="s">
        <v>131</v>
      </c>
      <c r="E33" s="302" t="s">
        <v>143</v>
      </c>
      <c r="F33" s="302" t="s">
        <v>132</v>
      </c>
      <c r="G33" s="302" t="s">
        <v>133</v>
      </c>
      <c r="H33" s="302" t="s">
        <v>134</v>
      </c>
      <c r="I33" s="302" t="s">
        <v>135</v>
      </c>
      <c r="J33" s="302" t="s">
        <v>136</v>
      </c>
      <c r="K33" s="302" t="s">
        <v>137</v>
      </c>
      <c r="L33" s="302" t="s">
        <v>144</v>
      </c>
      <c r="M33" s="302" t="s">
        <v>145</v>
      </c>
      <c r="N33" s="302" t="s">
        <v>280</v>
      </c>
      <c r="O33" s="302" t="s">
        <v>168</v>
      </c>
      <c r="P33" s="302" t="s">
        <v>281</v>
      </c>
      <c r="Q33" s="302" t="s">
        <v>138</v>
      </c>
      <c r="R33" s="302" t="s">
        <v>139</v>
      </c>
      <c r="S33" s="302" t="s">
        <v>140</v>
      </c>
      <c r="T33" s="302" t="s">
        <v>282</v>
      </c>
      <c r="U33" s="302" t="s">
        <v>283</v>
      </c>
      <c r="V33" s="302" t="s">
        <v>159</v>
      </c>
      <c r="W33" s="21"/>
      <c r="X33" s="21"/>
      <c r="Y33"/>
      <c r="Z33"/>
      <c r="AA33" s="21"/>
      <c r="AB33" s="21"/>
      <c r="AC33" s="21"/>
      <c r="AD33" s="21"/>
      <c r="AE33" s="21"/>
      <c r="AF33" s="21"/>
      <c r="AG33" s="21"/>
      <c r="AH33" s="21"/>
    </row>
    <row r="34" spans="1:34" s="22" customFormat="1" ht="23.25" customHeight="1">
      <c r="A34" s="303" t="s">
        <v>6</v>
      </c>
      <c r="B34" s="304">
        <f>SUM(C34:Z34)</f>
        <v>29</v>
      </c>
      <c r="C34" s="285">
        <f>SUM(C35:C36)</f>
        <v>1</v>
      </c>
      <c r="D34" s="17">
        <f aca="true" t="shared" si="1" ref="D34:J34">SUM(D35:D36)</f>
        <v>0</v>
      </c>
      <c r="E34" s="305">
        <f t="shared" si="1"/>
        <v>0</v>
      </c>
      <c r="F34" s="17">
        <f t="shared" si="1"/>
        <v>4</v>
      </c>
      <c r="G34" s="17">
        <f t="shared" si="1"/>
        <v>8</v>
      </c>
      <c r="H34" s="17">
        <f t="shared" si="1"/>
        <v>0</v>
      </c>
      <c r="I34" s="17">
        <f t="shared" si="1"/>
        <v>0</v>
      </c>
      <c r="J34" s="17">
        <f t="shared" si="1"/>
        <v>1</v>
      </c>
      <c r="K34" s="17">
        <f aca="true" t="shared" si="2" ref="K34:V34">SUM(K35:K36)</f>
        <v>4</v>
      </c>
      <c r="L34" s="17">
        <f t="shared" si="2"/>
        <v>0</v>
      </c>
      <c r="M34" s="17">
        <f t="shared" si="2"/>
        <v>0</v>
      </c>
      <c r="N34" s="17">
        <f t="shared" si="2"/>
        <v>0</v>
      </c>
      <c r="O34" s="17">
        <f t="shared" si="2"/>
        <v>0</v>
      </c>
      <c r="P34" s="17">
        <f t="shared" si="2"/>
        <v>0</v>
      </c>
      <c r="Q34" s="17">
        <f t="shared" si="2"/>
        <v>0</v>
      </c>
      <c r="R34" s="17">
        <f t="shared" si="2"/>
        <v>3</v>
      </c>
      <c r="S34" s="17">
        <f t="shared" si="2"/>
        <v>0</v>
      </c>
      <c r="T34" s="17">
        <f t="shared" si="2"/>
        <v>7</v>
      </c>
      <c r="U34" s="17">
        <f t="shared" si="2"/>
        <v>1</v>
      </c>
      <c r="V34" s="306">
        <f t="shared" si="2"/>
        <v>0</v>
      </c>
      <c r="W34" s="291"/>
      <c r="X34" s="291"/>
      <c r="Y34"/>
      <c r="Z34"/>
      <c r="AA34" s="23"/>
      <c r="AB34" s="23"/>
      <c r="AC34" s="23"/>
      <c r="AD34" s="23"/>
      <c r="AE34" s="23"/>
      <c r="AF34" s="23"/>
      <c r="AG34" s="23"/>
      <c r="AH34" s="23"/>
    </row>
    <row r="35" spans="1:34" s="22" customFormat="1" ht="23.25" customHeight="1">
      <c r="A35" s="307" t="s">
        <v>98</v>
      </c>
      <c r="B35" s="308">
        <f>SUM(C35:Z35)</f>
        <v>16</v>
      </c>
      <c r="C35" s="291">
        <v>1</v>
      </c>
      <c r="D35" s="292">
        <v>0</v>
      </c>
      <c r="E35" s="309">
        <v>0</v>
      </c>
      <c r="F35" s="291">
        <v>4</v>
      </c>
      <c r="G35" s="292">
        <v>4</v>
      </c>
      <c r="H35" s="292">
        <v>0</v>
      </c>
      <c r="I35" s="292">
        <v>0</v>
      </c>
      <c r="J35" s="292">
        <v>1</v>
      </c>
      <c r="K35" s="292">
        <v>0</v>
      </c>
      <c r="L35" s="292">
        <v>0</v>
      </c>
      <c r="M35" s="292">
        <v>0</v>
      </c>
      <c r="N35" s="292">
        <v>0</v>
      </c>
      <c r="O35" s="292">
        <v>0</v>
      </c>
      <c r="P35" s="292">
        <v>0</v>
      </c>
      <c r="Q35" s="292">
        <v>0</v>
      </c>
      <c r="R35" s="292">
        <v>2</v>
      </c>
      <c r="S35" s="292">
        <v>0</v>
      </c>
      <c r="T35" s="292">
        <v>3</v>
      </c>
      <c r="U35" s="292">
        <v>1</v>
      </c>
      <c r="V35" s="292">
        <v>0</v>
      </c>
      <c r="W35" s="291"/>
      <c r="X35" s="291"/>
      <c r="Y35"/>
      <c r="Z35"/>
      <c r="AA35" s="23"/>
      <c r="AB35" s="23"/>
      <c r="AC35" s="23"/>
      <c r="AD35" s="23"/>
      <c r="AE35" s="23"/>
      <c r="AF35" s="23"/>
      <c r="AG35" s="23"/>
      <c r="AH35" s="23"/>
    </row>
    <row r="36" spans="1:34" s="22" customFormat="1" ht="23.25" customHeight="1" thickBot="1">
      <c r="A36" s="310" t="s">
        <v>206</v>
      </c>
      <c r="B36" s="311">
        <f>SUM(C36:Z36)</f>
        <v>13</v>
      </c>
      <c r="C36" s="295">
        <v>0</v>
      </c>
      <c r="D36" s="296">
        <v>0</v>
      </c>
      <c r="E36" s="296">
        <v>0</v>
      </c>
      <c r="F36" s="296">
        <v>0</v>
      </c>
      <c r="G36" s="296">
        <v>4</v>
      </c>
      <c r="H36" s="296">
        <v>0</v>
      </c>
      <c r="I36" s="296">
        <v>0</v>
      </c>
      <c r="J36" s="296">
        <v>0</v>
      </c>
      <c r="K36" s="296">
        <v>4</v>
      </c>
      <c r="L36" s="296">
        <v>0</v>
      </c>
      <c r="M36" s="296">
        <v>0</v>
      </c>
      <c r="N36" s="296">
        <v>0</v>
      </c>
      <c r="O36" s="296">
        <v>0</v>
      </c>
      <c r="P36" s="296">
        <v>0</v>
      </c>
      <c r="Q36" s="296">
        <v>0</v>
      </c>
      <c r="R36" s="296">
        <v>1</v>
      </c>
      <c r="S36" s="296">
        <v>0</v>
      </c>
      <c r="T36" s="296">
        <v>4</v>
      </c>
      <c r="U36" s="296">
        <v>0</v>
      </c>
      <c r="V36" s="296">
        <v>0</v>
      </c>
      <c r="W36" s="291"/>
      <c r="X36" s="291"/>
      <c r="Y36"/>
      <c r="Z36"/>
      <c r="AA36" s="23"/>
      <c r="AB36" s="23"/>
      <c r="AC36" s="23"/>
      <c r="AD36" s="23"/>
      <c r="AE36" s="23"/>
      <c r="AF36" s="23"/>
      <c r="AG36" s="23"/>
      <c r="AH36" s="23"/>
    </row>
    <row r="37" spans="25:26" ht="17.25" customHeight="1">
      <c r="Y37"/>
      <c r="Z37"/>
    </row>
  </sheetData>
  <sheetProtection/>
  <mergeCells count="124">
    <mergeCell ref="Y8:Z8"/>
    <mergeCell ref="Y10:Z10"/>
    <mergeCell ref="W8:X8"/>
    <mergeCell ref="W9:X9"/>
    <mergeCell ref="W10:X10"/>
    <mergeCell ref="G5:H5"/>
    <mergeCell ref="U8:V8"/>
    <mergeCell ref="O8:P8"/>
    <mergeCell ref="Y5:Z7"/>
    <mergeCell ref="I5:J6"/>
    <mergeCell ref="W5:X7"/>
    <mergeCell ref="U5:V7"/>
    <mergeCell ref="S5:T7"/>
    <mergeCell ref="M5:N6"/>
    <mergeCell ref="I7:J7"/>
    <mergeCell ref="M7:N7"/>
    <mergeCell ref="A5:B7"/>
    <mergeCell ref="A8:A10"/>
    <mergeCell ref="G9:H9"/>
    <mergeCell ref="C5:D7"/>
    <mergeCell ref="E5:F6"/>
    <mergeCell ref="G6:H7"/>
    <mergeCell ref="E7:F7"/>
    <mergeCell ref="C8:D8"/>
    <mergeCell ref="O22:P22"/>
    <mergeCell ref="M26:M27"/>
    <mergeCell ref="M20:N20"/>
    <mergeCell ref="X26:X29"/>
    <mergeCell ref="Y26:Y29"/>
    <mergeCell ref="U9:V9"/>
    <mergeCell ref="S20:T20"/>
    <mergeCell ref="Y9:Z9"/>
    <mergeCell ref="U10:V10"/>
    <mergeCell ref="S10:T10"/>
    <mergeCell ref="O10:P10"/>
    <mergeCell ref="S9:T9"/>
    <mergeCell ref="O9:P9"/>
    <mergeCell ref="E10:F10"/>
    <mergeCell ref="G10:H10"/>
    <mergeCell ref="C10:D10"/>
    <mergeCell ref="T26:U26"/>
    <mergeCell ref="M21:N21"/>
    <mergeCell ref="M22:N22"/>
    <mergeCell ref="S26:S27"/>
    <mergeCell ref="O23:P23"/>
    <mergeCell ref="S23:T23"/>
    <mergeCell ref="S22:T22"/>
    <mergeCell ref="S8:T8"/>
    <mergeCell ref="C9:D9"/>
    <mergeCell ref="I10:J10"/>
    <mergeCell ref="C15:D15"/>
    <mergeCell ref="G14:H14"/>
    <mergeCell ref="E14:F14"/>
    <mergeCell ref="G15:H15"/>
    <mergeCell ref="C12:D13"/>
    <mergeCell ref="E9:F9"/>
    <mergeCell ref="E12:F12"/>
    <mergeCell ref="I23:J23"/>
    <mergeCell ref="G21:H21"/>
    <mergeCell ref="E23:F23"/>
    <mergeCell ref="E8:F8"/>
    <mergeCell ref="E15:F15"/>
    <mergeCell ref="M8:N8"/>
    <mergeCell ref="M10:N10"/>
    <mergeCell ref="G8:H8"/>
    <mergeCell ref="I8:J8"/>
    <mergeCell ref="I9:J9"/>
    <mergeCell ref="A26:B27"/>
    <mergeCell ref="D26:D27"/>
    <mergeCell ref="I20:J20"/>
    <mergeCell ref="G22:H22"/>
    <mergeCell ref="G23:H23"/>
    <mergeCell ref="I22:J22"/>
    <mergeCell ref="E21:F21"/>
    <mergeCell ref="C22:D22"/>
    <mergeCell ref="I26:J26"/>
    <mergeCell ref="I21:J21"/>
    <mergeCell ref="E13:F13"/>
    <mergeCell ref="G12:H13"/>
    <mergeCell ref="E16:F16"/>
    <mergeCell ref="E17:F17"/>
    <mergeCell ref="A28:A30"/>
    <mergeCell ref="C26:C27"/>
    <mergeCell ref="G26:G27"/>
    <mergeCell ref="H26:H27"/>
    <mergeCell ref="E26:E27"/>
    <mergeCell ref="F26:F27"/>
    <mergeCell ref="C20:D20"/>
    <mergeCell ref="C21:D21"/>
    <mergeCell ref="A21:A23"/>
    <mergeCell ref="G20:H20"/>
    <mergeCell ref="C23:D23"/>
    <mergeCell ref="E20:F20"/>
    <mergeCell ref="E22:F22"/>
    <mergeCell ref="A12:B14"/>
    <mergeCell ref="A15:A17"/>
    <mergeCell ref="S21:T21"/>
    <mergeCell ref="G16:H16"/>
    <mergeCell ref="G17:H17"/>
    <mergeCell ref="C17:D17"/>
    <mergeCell ref="C14:D14"/>
    <mergeCell ref="C16:D16"/>
    <mergeCell ref="A20:B20"/>
    <mergeCell ref="O20:P20"/>
    <mergeCell ref="K21:L21"/>
    <mergeCell ref="K22:L22"/>
    <mergeCell ref="K23:L23"/>
    <mergeCell ref="N26:R26"/>
    <mergeCell ref="K8:L8"/>
    <mergeCell ref="K9:L9"/>
    <mergeCell ref="K10:L10"/>
    <mergeCell ref="M9:N9"/>
    <mergeCell ref="O21:P21"/>
    <mergeCell ref="M23:N23"/>
    <mergeCell ref="K26:K27"/>
    <mergeCell ref="L26:L27"/>
    <mergeCell ref="K5:L6"/>
    <mergeCell ref="K7:L7"/>
    <mergeCell ref="O5:P7"/>
    <mergeCell ref="Q5:R7"/>
    <mergeCell ref="Q8:R8"/>
    <mergeCell ref="Q9:R9"/>
    <mergeCell ref="Q10:R10"/>
    <mergeCell ref="K20:L20"/>
  </mergeCells>
  <printOptions horizontalCentered="1"/>
  <pageMargins left="0.7874015748031497" right="0.5118110236220472" top="0.7874015748031497" bottom="0.5118110236220472" header="0.5118110236220472" footer="0.5118110236220472"/>
  <pageSetup horizontalDpi="600" verticalDpi="600" orientation="portrait" paperSize="9" scale="73" r:id="rId1"/>
  <headerFooter scaleWithDoc="0" alignWithMargins="0">
    <oddHeader>&amp;R卒業後・高校(通信制)</oddHeader>
    <oddFooter>&amp;C&amp;"Century,標準"100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showGridLines="0" zoomScalePageLayoutView="0" workbookViewId="0" topLeftCell="A1">
      <pane ySplit="8" topLeftCell="A9" activePane="bottomLeft" state="frozen"/>
      <selection pane="topLeft" activeCell="C26" sqref="C26"/>
      <selection pane="bottomLeft" activeCell="C26" sqref="C26"/>
    </sheetView>
  </sheetViews>
  <sheetFormatPr defaultColWidth="8.625" defaultRowHeight="23.25" customHeight="1"/>
  <cols>
    <col min="1" max="1" width="3.625" style="25" customWidth="1"/>
    <col min="2" max="2" width="7.875" style="25" customWidth="1"/>
    <col min="3" max="8" width="7.25390625" style="25" customWidth="1"/>
    <col min="9" max="11" width="5.375" style="25" customWidth="1"/>
    <col min="12" max="23" width="3.75390625" style="25" customWidth="1"/>
    <col min="24" max="16384" width="8.625" style="25" customWidth="1"/>
  </cols>
  <sheetData>
    <row r="1" spans="20:23" ht="24.75" customHeight="1">
      <c r="T1" s="26"/>
      <c r="W1" s="26"/>
    </row>
    <row r="2" ht="24.75" customHeight="1"/>
    <row r="3" spans="1:23" s="29" customFormat="1" ht="24" customHeight="1" thickBot="1">
      <c r="A3" s="136" t="s">
        <v>195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29" customFormat="1" ht="17.25" customHeight="1">
      <c r="A4" s="30"/>
      <c r="B4" s="30"/>
      <c r="C4" s="354" t="s">
        <v>20</v>
      </c>
      <c r="D4" s="355"/>
      <c r="E4" s="355"/>
      <c r="F4" s="31"/>
      <c r="G4" s="30"/>
      <c r="H4" s="32"/>
      <c r="I4" s="30"/>
      <c r="J4" s="30"/>
      <c r="K4" s="30"/>
      <c r="L4" s="366" t="s">
        <v>71</v>
      </c>
      <c r="M4" s="355"/>
      <c r="N4" s="367"/>
      <c r="O4" s="346" t="s">
        <v>110</v>
      </c>
      <c r="P4" s="338"/>
      <c r="Q4" s="362"/>
      <c r="R4" s="365" t="s">
        <v>70</v>
      </c>
      <c r="S4" s="338"/>
      <c r="T4" s="338"/>
      <c r="U4" s="346" t="s">
        <v>194</v>
      </c>
      <c r="V4" s="338"/>
      <c r="W4" s="338"/>
    </row>
    <row r="5" spans="1:23" s="29" customFormat="1" ht="17.25" customHeight="1">
      <c r="A5" s="33"/>
      <c r="B5" s="33"/>
      <c r="C5" s="356"/>
      <c r="D5" s="326"/>
      <c r="E5" s="326"/>
      <c r="F5" s="358" t="s">
        <v>67</v>
      </c>
      <c r="G5" s="326"/>
      <c r="H5" s="359"/>
      <c r="I5" s="326" t="s">
        <v>66</v>
      </c>
      <c r="J5" s="326"/>
      <c r="K5" s="326"/>
      <c r="L5" s="358"/>
      <c r="M5" s="326"/>
      <c r="N5" s="359"/>
      <c r="O5" s="347"/>
      <c r="P5" s="348"/>
      <c r="Q5" s="363"/>
      <c r="R5" s="348"/>
      <c r="S5" s="348"/>
      <c r="T5" s="348"/>
      <c r="U5" s="347"/>
      <c r="V5" s="348"/>
      <c r="W5" s="348"/>
    </row>
    <row r="6" spans="1:23" s="29" customFormat="1" ht="17.25" customHeight="1">
      <c r="A6" s="360" t="s">
        <v>69</v>
      </c>
      <c r="B6" s="361"/>
      <c r="C6" s="356"/>
      <c r="D6" s="326"/>
      <c r="E6" s="326"/>
      <c r="F6" s="35" t="s">
        <v>19</v>
      </c>
      <c r="G6" s="33"/>
      <c r="H6" s="36"/>
      <c r="I6" s="326" t="s">
        <v>68</v>
      </c>
      <c r="J6" s="326"/>
      <c r="K6" s="326"/>
      <c r="L6" s="358"/>
      <c r="M6" s="326"/>
      <c r="N6" s="359"/>
      <c r="O6" s="347"/>
      <c r="P6" s="348"/>
      <c r="Q6" s="363"/>
      <c r="R6" s="348"/>
      <c r="S6" s="348"/>
      <c r="T6" s="348"/>
      <c r="U6" s="347"/>
      <c r="V6" s="348"/>
      <c r="W6" s="348"/>
    </row>
    <row r="7" spans="1:23" s="29" customFormat="1" ht="17.25" customHeight="1">
      <c r="A7" s="251"/>
      <c r="B7" s="251"/>
      <c r="C7" s="356"/>
      <c r="D7" s="357"/>
      <c r="E7" s="357"/>
      <c r="F7" s="35"/>
      <c r="G7" s="37"/>
      <c r="H7" s="38"/>
      <c r="I7" s="33"/>
      <c r="J7" s="37"/>
      <c r="K7" s="37"/>
      <c r="L7" s="358"/>
      <c r="M7" s="357"/>
      <c r="N7" s="368"/>
      <c r="O7" s="347"/>
      <c r="P7" s="341"/>
      <c r="Q7" s="364"/>
      <c r="R7" s="348"/>
      <c r="S7" s="341"/>
      <c r="T7" s="341"/>
      <c r="U7" s="347"/>
      <c r="V7" s="341"/>
      <c r="W7" s="341"/>
    </row>
    <row r="8" spans="1:23" s="29" customFormat="1" ht="22.5" customHeight="1" thickBot="1">
      <c r="A8" s="253"/>
      <c r="B8" s="253"/>
      <c r="C8" s="40" t="s">
        <v>6</v>
      </c>
      <c r="D8" s="41" t="s">
        <v>83</v>
      </c>
      <c r="E8" s="41" t="s">
        <v>99</v>
      </c>
      <c r="F8" s="42" t="s">
        <v>6</v>
      </c>
      <c r="G8" s="41" t="s">
        <v>83</v>
      </c>
      <c r="H8" s="43" t="s">
        <v>99</v>
      </c>
      <c r="I8" s="44" t="s">
        <v>6</v>
      </c>
      <c r="J8" s="41" t="s">
        <v>83</v>
      </c>
      <c r="K8" s="41" t="s">
        <v>99</v>
      </c>
      <c r="L8" s="42" t="s">
        <v>6</v>
      </c>
      <c r="M8" s="41" t="s">
        <v>83</v>
      </c>
      <c r="N8" s="43" t="s">
        <v>99</v>
      </c>
      <c r="O8" s="42" t="s">
        <v>6</v>
      </c>
      <c r="P8" s="41" t="s">
        <v>83</v>
      </c>
      <c r="Q8" s="43" t="s">
        <v>99</v>
      </c>
      <c r="R8" s="44" t="s">
        <v>6</v>
      </c>
      <c r="S8" s="41" t="s">
        <v>83</v>
      </c>
      <c r="T8" s="41" t="s">
        <v>99</v>
      </c>
      <c r="U8" s="42" t="s">
        <v>6</v>
      </c>
      <c r="V8" s="41" t="s">
        <v>83</v>
      </c>
      <c r="W8" s="41" t="s">
        <v>99</v>
      </c>
    </row>
    <row r="9" spans="1:23" s="29" customFormat="1" ht="29.25" customHeight="1">
      <c r="A9" s="252"/>
      <c r="B9" s="45" t="s">
        <v>6</v>
      </c>
      <c r="C9" s="46">
        <f>SUM(D9:E9)</f>
        <v>4236</v>
      </c>
      <c r="D9" s="47">
        <f>SUM(D10:D19)</f>
        <v>2152</v>
      </c>
      <c r="E9" s="48">
        <f>SUM(E10:E19)</f>
        <v>2084</v>
      </c>
      <c r="F9" s="46">
        <f aca="true" t="shared" si="0" ref="F9:F41">SUM(G9:H9)</f>
        <v>3571</v>
      </c>
      <c r="G9" s="47">
        <f>SUM(G10:G19)</f>
        <v>2048</v>
      </c>
      <c r="H9" s="48">
        <f>SUM(H10:H19)</f>
        <v>1523</v>
      </c>
      <c r="I9" s="46">
        <f aca="true" t="shared" si="1" ref="I9:I41">SUM(J9:K9)</f>
        <v>635</v>
      </c>
      <c r="J9" s="47">
        <f>SUM(J10:J19)</f>
        <v>97</v>
      </c>
      <c r="K9" s="48">
        <f>SUM(K10:K19)</f>
        <v>538</v>
      </c>
      <c r="L9" s="46">
        <f>SUM(M9:N9)</f>
        <v>28</v>
      </c>
      <c r="M9" s="47">
        <f>SUM(M10:M19)</f>
        <v>6</v>
      </c>
      <c r="N9" s="48">
        <f>SUM(N10:N19)</f>
        <v>22</v>
      </c>
      <c r="O9" s="46">
        <f>SUM(P9:Q9)</f>
        <v>1</v>
      </c>
      <c r="P9" s="47">
        <f>SUM(P10:P19)</f>
        <v>1</v>
      </c>
      <c r="Q9" s="48">
        <f>SUM(Q10:Q19)</f>
        <v>0</v>
      </c>
      <c r="R9" s="46">
        <f>SUM(S9:T9)</f>
        <v>0</v>
      </c>
      <c r="S9" s="47">
        <f>SUM(S10:S19)</f>
        <v>0</v>
      </c>
      <c r="T9" s="47">
        <f>SUM(T10:T19)</f>
        <v>0</v>
      </c>
      <c r="U9" s="46">
        <f aca="true" t="shared" si="2" ref="U9:U20">SUM(V9:W9)</f>
        <v>1</v>
      </c>
      <c r="V9" s="47">
        <f>SUM(V10:V19)</f>
        <v>0</v>
      </c>
      <c r="W9" s="47">
        <v>1</v>
      </c>
    </row>
    <row r="10" spans="1:23" s="29" customFormat="1" ht="23.25" customHeight="1">
      <c r="A10" s="251"/>
      <c r="B10" s="49" t="s">
        <v>100</v>
      </c>
      <c r="C10" s="50">
        <f>SUM(D10:E10)</f>
        <v>3416</v>
      </c>
      <c r="D10" s="51">
        <f aca="true" t="shared" si="3" ref="D10:D20">G10+J10+M10+P10+S10+V10</f>
        <v>1731</v>
      </c>
      <c r="E10" s="51">
        <f>H10+K10++N10+Q10+T10+W10</f>
        <v>1685</v>
      </c>
      <c r="F10" s="52">
        <f t="shared" si="0"/>
        <v>2969</v>
      </c>
      <c r="G10" s="256">
        <v>1661</v>
      </c>
      <c r="H10" s="51">
        <v>1308</v>
      </c>
      <c r="I10" s="52">
        <f t="shared" si="1"/>
        <v>447</v>
      </c>
      <c r="J10" s="51">
        <v>70</v>
      </c>
      <c r="K10" s="51">
        <v>377</v>
      </c>
      <c r="L10" s="52">
        <f>SUM(M10:N10)</f>
        <v>0</v>
      </c>
      <c r="M10" s="51">
        <v>0</v>
      </c>
      <c r="N10" s="51">
        <v>0</v>
      </c>
      <c r="O10" s="52">
        <f>SUM(P10:Q10)</f>
        <v>0</v>
      </c>
      <c r="P10" s="51">
        <v>0</v>
      </c>
      <c r="Q10" s="51">
        <f aca="true" t="shared" si="4" ref="P10:Q19">Q21+Q32</f>
        <v>0</v>
      </c>
      <c r="R10" s="52">
        <f>SUM(S10:T10)</f>
        <v>0</v>
      </c>
      <c r="S10" s="51">
        <f aca="true" t="shared" si="5" ref="S10:T19">S21+S32</f>
        <v>0</v>
      </c>
      <c r="T10" s="51">
        <f t="shared" si="5"/>
        <v>0</v>
      </c>
      <c r="U10" s="52">
        <f t="shared" si="2"/>
        <v>0</v>
      </c>
      <c r="V10" s="51">
        <f aca="true" t="shared" si="6" ref="V10:V19">V21+V32</f>
        <v>0</v>
      </c>
      <c r="W10" s="51">
        <v>0</v>
      </c>
    </row>
    <row r="11" spans="1:23" s="29" customFormat="1" ht="23.25" customHeight="1">
      <c r="A11" s="251"/>
      <c r="B11" s="53" t="s">
        <v>101</v>
      </c>
      <c r="C11" s="50">
        <f aca="true" t="shared" si="7" ref="C11:C41">SUM(D11:E11)</f>
        <v>35</v>
      </c>
      <c r="D11" s="51">
        <f t="shared" si="3"/>
        <v>17</v>
      </c>
      <c r="E11" s="51">
        <f aca="true" t="shared" si="8" ref="E11:E41">H11+K11++N11+Q11+T11+W11</f>
        <v>18</v>
      </c>
      <c r="F11" s="52">
        <f t="shared" si="0"/>
        <v>22</v>
      </c>
      <c r="G11" s="257">
        <v>16</v>
      </c>
      <c r="H11" s="51">
        <v>6</v>
      </c>
      <c r="I11" s="52">
        <f t="shared" si="1"/>
        <v>13</v>
      </c>
      <c r="J11" s="51">
        <v>1</v>
      </c>
      <c r="K11" s="51">
        <v>12</v>
      </c>
      <c r="L11" s="52">
        <f aca="true" t="shared" si="9" ref="L11:L18">SUM(M11:N11)</f>
        <v>0</v>
      </c>
      <c r="M11" s="51">
        <v>0</v>
      </c>
      <c r="N11" s="51">
        <v>0</v>
      </c>
      <c r="O11" s="52">
        <f aca="true" t="shared" si="10" ref="O11:O19">SUM(P11:Q11)</f>
        <v>0</v>
      </c>
      <c r="P11" s="51">
        <v>0</v>
      </c>
      <c r="Q11" s="51">
        <f t="shared" si="4"/>
        <v>0</v>
      </c>
      <c r="R11" s="52">
        <f>SUM(S11:T11)</f>
        <v>0</v>
      </c>
      <c r="S11" s="51">
        <f t="shared" si="5"/>
        <v>0</v>
      </c>
      <c r="T11" s="51">
        <f t="shared" si="5"/>
        <v>0</v>
      </c>
      <c r="U11" s="52">
        <f t="shared" si="2"/>
        <v>0</v>
      </c>
      <c r="V11" s="51">
        <f t="shared" si="6"/>
        <v>0</v>
      </c>
      <c r="W11" s="51">
        <v>0</v>
      </c>
    </row>
    <row r="12" spans="1:23" s="29" customFormat="1" ht="23.25" customHeight="1">
      <c r="A12" s="251"/>
      <c r="B12" s="53" t="s">
        <v>102</v>
      </c>
      <c r="C12" s="50">
        <f t="shared" si="7"/>
        <v>164</v>
      </c>
      <c r="D12" s="51">
        <f t="shared" si="3"/>
        <v>152</v>
      </c>
      <c r="E12" s="51">
        <f t="shared" si="8"/>
        <v>12</v>
      </c>
      <c r="F12" s="52">
        <f t="shared" si="0"/>
        <v>144</v>
      </c>
      <c r="G12" s="257">
        <v>140</v>
      </c>
      <c r="H12" s="51">
        <v>4</v>
      </c>
      <c r="I12" s="52">
        <f t="shared" si="1"/>
        <v>20</v>
      </c>
      <c r="J12" s="51">
        <v>12</v>
      </c>
      <c r="K12" s="51">
        <v>8</v>
      </c>
      <c r="L12" s="52">
        <f t="shared" si="9"/>
        <v>0</v>
      </c>
      <c r="M12" s="51">
        <v>0</v>
      </c>
      <c r="N12" s="51">
        <v>0</v>
      </c>
      <c r="O12" s="52">
        <f t="shared" si="10"/>
        <v>0</v>
      </c>
      <c r="P12" s="51">
        <v>0</v>
      </c>
      <c r="Q12" s="51">
        <f t="shared" si="4"/>
        <v>0</v>
      </c>
      <c r="R12" s="52">
        <f>SUM(S12:T12)</f>
        <v>0</v>
      </c>
      <c r="S12" s="51">
        <f>S23+S34</f>
        <v>0</v>
      </c>
      <c r="T12" s="51">
        <f t="shared" si="5"/>
        <v>0</v>
      </c>
      <c r="U12" s="52">
        <f t="shared" si="2"/>
        <v>0</v>
      </c>
      <c r="V12" s="51">
        <f t="shared" si="6"/>
        <v>0</v>
      </c>
      <c r="W12" s="51">
        <v>0</v>
      </c>
    </row>
    <row r="13" spans="1:23" s="29" customFormat="1" ht="23.25" customHeight="1">
      <c r="A13" s="54" t="s">
        <v>20</v>
      </c>
      <c r="B13" s="53" t="s">
        <v>103</v>
      </c>
      <c r="C13" s="50">
        <f t="shared" si="7"/>
        <v>289</v>
      </c>
      <c r="D13" s="51">
        <f t="shared" si="3"/>
        <v>123</v>
      </c>
      <c r="E13" s="51">
        <f t="shared" si="8"/>
        <v>166</v>
      </c>
      <c r="F13" s="52">
        <f t="shared" si="0"/>
        <v>209</v>
      </c>
      <c r="G13" s="257">
        <v>118</v>
      </c>
      <c r="H13" s="51">
        <v>91</v>
      </c>
      <c r="I13" s="52">
        <f t="shared" si="1"/>
        <v>78</v>
      </c>
      <c r="J13" s="51">
        <v>4</v>
      </c>
      <c r="K13" s="51">
        <v>74</v>
      </c>
      <c r="L13" s="52">
        <f t="shared" si="9"/>
        <v>0</v>
      </c>
      <c r="M13" s="51">
        <v>0</v>
      </c>
      <c r="N13" s="51">
        <v>0</v>
      </c>
      <c r="O13" s="52">
        <f t="shared" si="10"/>
        <v>1</v>
      </c>
      <c r="P13" s="51">
        <v>1</v>
      </c>
      <c r="Q13" s="51">
        <f t="shared" si="4"/>
        <v>0</v>
      </c>
      <c r="R13" s="52">
        <f aca="true" t="shared" si="11" ref="R13:R19">SUM(S13:T13)</f>
        <v>0</v>
      </c>
      <c r="S13" s="51">
        <f t="shared" si="5"/>
        <v>0</v>
      </c>
      <c r="T13" s="51">
        <f t="shared" si="5"/>
        <v>0</v>
      </c>
      <c r="U13" s="52">
        <f t="shared" si="2"/>
        <v>1</v>
      </c>
      <c r="V13" s="51">
        <f t="shared" si="6"/>
        <v>0</v>
      </c>
      <c r="W13" s="51">
        <v>1</v>
      </c>
    </row>
    <row r="14" spans="1:23" s="29" customFormat="1" ht="23.25" customHeight="1">
      <c r="A14" s="251"/>
      <c r="B14" s="53" t="s">
        <v>104</v>
      </c>
      <c r="C14" s="50">
        <f t="shared" si="7"/>
        <v>15</v>
      </c>
      <c r="D14" s="51">
        <f t="shared" si="3"/>
        <v>10</v>
      </c>
      <c r="E14" s="51">
        <f t="shared" si="8"/>
        <v>5</v>
      </c>
      <c r="F14" s="52">
        <f t="shared" si="0"/>
        <v>3</v>
      </c>
      <c r="G14" s="257">
        <v>3</v>
      </c>
      <c r="H14" s="51">
        <v>0</v>
      </c>
      <c r="I14" s="52">
        <f t="shared" si="1"/>
        <v>8</v>
      </c>
      <c r="J14" s="51">
        <v>3</v>
      </c>
      <c r="K14" s="51">
        <v>5</v>
      </c>
      <c r="L14" s="52">
        <f t="shared" si="9"/>
        <v>4</v>
      </c>
      <c r="M14" s="51">
        <v>4</v>
      </c>
      <c r="N14" s="51">
        <v>0</v>
      </c>
      <c r="O14" s="52">
        <f t="shared" si="10"/>
        <v>0</v>
      </c>
      <c r="P14" s="51">
        <f t="shared" si="4"/>
        <v>0</v>
      </c>
      <c r="Q14" s="51">
        <f t="shared" si="4"/>
        <v>0</v>
      </c>
      <c r="R14" s="52">
        <f t="shared" si="11"/>
        <v>0</v>
      </c>
      <c r="S14" s="51">
        <f t="shared" si="5"/>
        <v>0</v>
      </c>
      <c r="T14" s="51">
        <f t="shared" si="5"/>
        <v>0</v>
      </c>
      <c r="U14" s="52">
        <f t="shared" si="2"/>
        <v>0</v>
      </c>
      <c r="V14" s="51">
        <f t="shared" si="6"/>
        <v>0</v>
      </c>
      <c r="W14" s="51">
        <f aca="true" t="shared" si="12" ref="W14:W19">W25+W36</f>
        <v>0</v>
      </c>
    </row>
    <row r="15" spans="1:23" s="29" customFormat="1" ht="23.25" customHeight="1">
      <c r="A15" s="251"/>
      <c r="B15" s="53" t="s">
        <v>105</v>
      </c>
      <c r="C15" s="50">
        <f t="shared" si="7"/>
        <v>35</v>
      </c>
      <c r="D15" s="51">
        <f t="shared" si="3"/>
        <v>4</v>
      </c>
      <c r="E15" s="51">
        <f t="shared" si="8"/>
        <v>31</v>
      </c>
      <c r="F15" s="52">
        <f t="shared" si="0"/>
        <v>10</v>
      </c>
      <c r="G15" s="257">
        <v>4</v>
      </c>
      <c r="H15" s="51">
        <v>6</v>
      </c>
      <c r="I15" s="52">
        <f t="shared" si="1"/>
        <v>25</v>
      </c>
      <c r="J15" s="51">
        <v>0</v>
      </c>
      <c r="K15" s="51">
        <v>25</v>
      </c>
      <c r="L15" s="52">
        <f t="shared" si="9"/>
        <v>0</v>
      </c>
      <c r="M15" s="51">
        <v>0</v>
      </c>
      <c r="N15" s="51">
        <v>0</v>
      </c>
      <c r="O15" s="52">
        <f t="shared" si="10"/>
        <v>0</v>
      </c>
      <c r="P15" s="51">
        <f t="shared" si="4"/>
        <v>0</v>
      </c>
      <c r="Q15" s="51">
        <f t="shared" si="4"/>
        <v>0</v>
      </c>
      <c r="R15" s="52">
        <f t="shared" si="11"/>
        <v>0</v>
      </c>
      <c r="S15" s="51">
        <f t="shared" si="5"/>
        <v>0</v>
      </c>
      <c r="T15" s="51">
        <f t="shared" si="5"/>
        <v>0</v>
      </c>
      <c r="U15" s="52">
        <f t="shared" si="2"/>
        <v>0</v>
      </c>
      <c r="V15" s="51">
        <f t="shared" si="6"/>
        <v>0</v>
      </c>
      <c r="W15" s="51">
        <f t="shared" si="12"/>
        <v>0</v>
      </c>
    </row>
    <row r="16" spans="1:23" s="29" customFormat="1" ht="23.25" customHeight="1">
      <c r="A16" s="251"/>
      <c r="B16" s="53" t="s">
        <v>106</v>
      </c>
      <c r="C16" s="50">
        <f t="shared" si="7"/>
        <v>25</v>
      </c>
      <c r="D16" s="51">
        <f t="shared" si="3"/>
        <v>2</v>
      </c>
      <c r="E16" s="51">
        <f t="shared" si="8"/>
        <v>23</v>
      </c>
      <c r="F16" s="52">
        <f t="shared" si="0"/>
        <v>1</v>
      </c>
      <c r="G16" s="51">
        <v>0</v>
      </c>
      <c r="H16" s="51">
        <v>1</v>
      </c>
      <c r="I16" s="52">
        <f t="shared" si="1"/>
        <v>0</v>
      </c>
      <c r="J16" s="51">
        <v>0</v>
      </c>
      <c r="K16" s="51">
        <v>0</v>
      </c>
      <c r="L16" s="52">
        <f>SUM(M16:N16)</f>
        <v>24</v>
      </c>
      <c r="M16" s="51">
        <v>2</v>
      </c>
      <c r="N16" s="51">
        <v>22</v>
      </c>
      <c r="O16" s="52">
        <f t="shared" si="10"/>
        <v>0</v>
      </c>
      <c r="P16" s="51">
        <f t="shared" si="4"/>
        <v>0</v>
      </c>
      <c r="Q16" s="51">
        <v>0</v>
      </c>
      <c r="R16" s="52">
        <f t="shared" si="11"/>
        <v>0</v>
      </c>
      <c r="S16" s="51">
        <f t="shared" si="5"/>
        <v>0</v>
      </c>
      <c r="T16" s="51">
        <f t="shared" si="5"/>
        <v>0</v>
      </c>
      <c r="U16" s="52">
        <f t="shared" si="2"/>
        <v>0</v>
      </c>
      <c r="V16" s="51">
        <f t="shared" si="6"/>
        <v>0</v>
      </c>
      <c r="W16" s="51">
        <f t="shared" si="12"/>
        <v>0</v>
      </c>
    </row>
    <row r="17" spans="1:23" s="29" customFormat="1" ht="23.25" customHeight="1">
      <c r="A17" s="251"/>
      <c r="B17" s="53" t="s">
        <v>108</v>
      </c>
      <c r="C17" s="50">
        <f t="shared" si="7"/>
        <v>1</v>
      </c>
      <c r="D17" s="51">
        <f t="shared" si="3"/>
        <v>1</v>
      </c>
      <c r="E17" s="51">
        <f t="shared" si="8"/>
        <v>0</v>
      </c>
      <c r="F17" s="52">
        <f t="shared" si="0"/>
        <v>1</v>
      </c>
      <c r="G17" s="51">
        <v>1</v>
      </c>
      <c r="H17" s="51">
        <v>0</v>
      </c>
      <c r="I17" s="52">
        <f t="shared" si="1"/>
        <v>0</v>
      </c>
      <c r="J17" s="51">
        <v>0</v>
      </c>
      <c r="K17" s="51">
        <v>0</v>
      </c>
      <c r="L17" s="52">
        <f t="shared" si="9"/>
        <v>0</v>
      </c>
      <c r="M17" s="51">
        <f>M28+M39</f>
        <v>0</v>
      </c>
      <c r="N17" s="51">
        <v>0</v>
      </c>
      <c r="O17" s="52">
        <f t="shared" si="10"/>
        <v>0</v>
      </c>
      <c r="P17" s="51">
        <f t="shared" si="4"/>
        <v>0</v>
      </c>
      <c r="Q17" s="51">
        <f t="shared" si="4"/>
        <v>0</v>
      </c>
      <c r="R17" s="52">
        <f t="shared" si="11"/>
        <v>0</v>
      </c>
      <c r="S17" s="51">
        <f t="shared" si="5"/>
        <v>0</v>
      </c>
      <c r="T17" s="51">
        <f t="shared" si="5"/>
        <v>0</v>
      </c>
      <c r="U17" s="52">
        <f t="shared" si="2"/>
        <v>0</v>
      </c>
      <c r="V17" s="51">
        <f t="shared" si="6"/>
        <v>0</v>
      </c>
      <c r="W17" s="51">
        <f t="shared" si="12"/>
        <v>0</v>
      </c>
    </row>
    <row r="18" spans="1:23" s="29" customFormat="1" ht="23.25" customHeight="1">
      <c r="A18" s="251"/>
      <c r="B18" s="53" t="s">
        <v>45</v>
      </c>
      <c r="C18" s="50">
        <f t="shared" si="7"/>
        <v>181</v>
      </c>
      <c r="D18" s="51">
        <f t="shared" si="3"/>
        <v>81</v>
      </c>
      <c r="E18" s="51">
        <f t="shared" si="8"/>
        <v>100</v>
      </c>
      <c r="F18" s="52">
        <f t="shared" si="0"/>
        <v>167</v>
      </c>
      <c r="G18" s="51">
        <v>80</v>
      </c>
      <c r="H18" s="51">
        <v>87</v>
      </c>
      <c r="I18" s="52">
        <f t="shared" si="1"/>
        <v>14</v>
      </c>
      <c r="J18" s="51">
        <v>1</v>
      </c>
      <c r="K18" s="51">
        <v>13</v>
      </c>
      <c r="L18" s="52">
        <f t="shared" si="9"/>
        <v>0</v>
      </c>
      <c r="M18" s="51">
        <f>M29+M40</f>
        <v>0</v>
      </c>
      <c r="N18" s="51">
        <f>N29+N40</f>
        <v>0</v>
      </c>
      <c r="O18" s="52">
        <f t="shared" si="10"/>
        <v>0</v>
      </c>
      <c r="P18" s="51">
        <f t="shared" si="4"/>
        <v>0</v>
      </c>
      <c r="Q18" s="51">
        <f t="shared" si="4"/>
        <v>0</v>
      </c>
      <c r="R18" s="52">
        <f>SUM(S18:T18)</f>
        <v>0</v>
      </c>
      <c r="S18" s="51">
        <f t="shared" si="5"/>
        <v>0</v>
      </c>
      <c r="T18" s="51">
        <f>T29+T40</f>
        <v>0</v>
      </c>
      <c r="U18" s="52">
        <f t="shared" si="2"/>
        <v>0</v>
      </c>
      <c r="V18" s="51">
        <f t="shared" si="6"/>
        <v>0</v>
      </c>
      <c r="W18" s="51">
        <f t="shared" si="12"/>
        <v>0</v>
      </c>
    </row>
    <row r="19" spans="1:23" s="29" customFormat="1" ht="23.25" customHeight="1">
      <c r="A19" s="251"/>
      <c r="B19" s="53" t="s">
        <v>107</v>
      </c>
      <c r="C19" s="50">
        <f t="shared" si="7"/>
        <v>75</v>
      </c>
      <c r="D19" s="51">
        <f t="shared" si="3"/>
        <v>31</v>
      </c>
      <c r="E19" s="51">
        <f t="shared" si="8"/>
        <v>44</v>
      </c>
      <c r="F19" s="52">
        <f t="shared" si="0"/>
        <v>45</v>
      </c>
      <c r="G19" s="51">
        <v>25</v>
      </c>
      <c r="H19" s="51">
        <v>20</v>
      </c>
      <c r="I19" s="52">
        <f t="shared" si="1"/>
        <v>30</v>
      </c>
      <c r="J19" s="51">
        <v>6</v>
      </c>
      <c r="K19" s="51">
        <v>24</v>
      </c>
      <c r="L19" s="52">
        <f>SUM(M19:N19)</f>
        <v>0</v>
      </c>
      <c r="M19" s="51">
        <f>M30+M41</f>
        <v>0</v>
      </c>
      <c r="N19" s="51">
        <f>N30+N41</f>
        <v>0</v>
      </c>
      <c r="O19" s="52">
        <f t="shared" si="10"/>
        <v>0</v>
      </c>
      <c r="P19" s="51">
        <f t="shared" si="4"/>
        <v>0</v>
      </c>
      <c r="Q19" s="51">
        <f t="shared" si="4"/>
        <v>0</v>
      </c>
      <c r="R19" s="55">
        <f t="shared" si="11"/>
        <v>0</v>
      </c>
      <c r="S19" s="56">
        <f t="shared" si="5"/>
        <v>0</v>
      </c>
      <c r="T19" s="56">
        <f t="shared" si="5"/>
        <v>0</v>
      </c>
      <c r="U19" s="55">
        <f t="shared" si="2"/>
        <v>0</v>
      </c>
      <c r="V19" s="56">
        <f t="shared" si="6"/>
        <v>0</v>
      </c>
      <c r="W19" s="56">
        <f t="shared" si="12"/>
        <v>0</v>
      </c>
    </row>
    <row r="20" spans="1:23" s="29" customFormat="1" ht="29.25" customHeight="1">
      <c r="A20" s="349" t="s">
        <v>72</v>
      </c>
      <c r="B20" s="57" t="s">
        <v>6</v>
      </c>
      <c r="C20" s="58">
        <f t="shared" si="7"/>
        <v>4210</v>
      </c>
      <c r="D20" s="59">
        <f t="shared" si="3"/>
        <v>2138</v>
      </c>
      <c r="E20" s="59">
        <f>H20+K20++N20+Q20+T20+W20</f>
        <v>2072</v>
      </c>
      <c r="F20" s="60">
        <f t="shared" si="0"/>
        <v>3556</v>
      </c>
      <c r="G20" s="59">
        <f>SUM(G21:G30)</f>
        <v>2038</v>
      </c>
      <c r="H20" s="254">
        <f>SUM(H21:H30)</f>
        <v>1518</v>
      </c>
      <c r="I20" s="58">
        <f t="shared" si="1"/>
        <v>624</v>
      </c>
      <c r="J20" s="59">
        <f>SUM(J21:J30)</f>
        <v>93</v>
      </c>
      <c r="K20" s="254">
        <f>SUM(K21:K30)</f>
        <v>531</v>
      </c>
      <c r="L20" s="58">
        <f aca="true" t="shared" si="13" ref="L20:L32">SUM(M20:N20)</f>
        <v>28</v>
      </c>
      <c r="M20" s="59">
        <f>SUM(M21:M30)</f>
        <v>6</v>
      </c>
      <c r="N20" s="254">
        <f>SUM(N21:N30)</f>
        <v>22</v>
      </c>
      <c r="O20" s="58">
        <f>SUM(P20:Q20)</f>
        <v>1</v>
      </c>
      <c r="P20" s="59">
        <f>SUM(P21:P30)</f>
        <v>1</v>
      </c>
      <c r="Q20" s="254">
        <f>SUM(Q21:Q30)</f>
        <v>0</v>
      </c>
      <c r="R20" s="58">
        <f>SUM(S20:T20)</f>
        <v>0</v>
      </c>
      <c r="S20" s="59">
        <f>SUM(S21:S30)</f>
        <v>0</v>
      </c>
      <c r="T20" s="59">
        <f>SUM(T21:T30)</f>
        <v>0</v>
      </c>
      <c r="U20" s="60">
        <f t="shared" si="2"/>
        <v>1</v>
      </c>
      <c r="V20" s="59">
        <f>SUM(V21:V30)</f>
        <v>0</v>
      </c>
      <c r="W20" s="59">
        <v>1</v>
      </c>
    </row>
    <row r="21" spans="1:23" s="29" customFormat="1" ht="23.25" customHeight="1">
      <c r="A21" s="350"/>
      <c r="B21" s="53" t="s">
        <v>100</v>
      </c>
      <c r="C21" s="50">
        <f t="shared" si="7"/>
        <v>3405</v>
      </c>
      <c r="D21" s="51">
        <f aca="true" t="shared" si="14" ref="D21:D41">G21+J21+M21+P21+S21+V21</f>
        <v>1726</v>
      </c>
      <c r="E21" s="51">
        <f t="shared" si="8"/>
        <v>1679</v>
      </c>
      <c r="F21" s="52">
        <f t="shared" si="0"/>
        <v>2962</v>
      </c>
      <c r="G21" s="51">
        <v>1657</v>
      </c>
      <c r="H21" s="61">
        <v>1305</v>
      </c>
      <c r="I21" s="52">
        <f t="shared" si="1"/>
        <v>443</v>
      </c>
      <c r="J21" s="51">
        <v>69</v>
      </c>
      <c r="K21" s="51">
        <v>374</v>
      </c>
      <c r="L21" s="52">
        <f t="shared" si="13"/>
        <v>0</v>
      </c>
      <c r="M21" s="51">
        <v>0</v>
      </c>
      <c r="N21" s="51">
        <v>0</v>
      </c>
      <c r="O21" s="52">
        <f>SUM(P21:Q21)</f>
        <v>0</v>
      </c>
      <c r="P21" s="51">
        <v>0</v>
      </c>
      <c r="Q21" s="61">
        <v>0</v>
      </c>
      <c r="R21" s="52">
        <f>SUM(S21:T21)</f>
        <v>0</v>
      </c>
      <c r="S21" s="51">
        <v>0</v>
      </c>
      <c r="T21" s="51">
        <v>0</v>
      </c>
      <c r="U21" s="52">
        <f aca="true" t="shared" si="15" ref="U21:U31">SUM(V21:W21)</f>
        <v>0</v>
      </c>
      <c r="V21" s="51">
        <v>0</v>
      </c>
      <c r="W21" s="51">
        <v>0</v>
      </c>
    </row>
    <row r="22" spans="1:23" s="29" customFormat="1" ht="23.25" customHeight="1">
      <c r="A22" s="350"/>
      <c r="B22" s="53" t="s">
        <v>101</v>
      </c>
      <c r="C22" s="50">
        <f t="shared" si="7"/>
        <v>35</v>
      </c>
      <c r="D22" s="51">
        <f t="shared" si="14"/>
        <v>17</v>
      </c>
      <c r="E22" s="51">
        <f t="shared" si="8"/>
        <v>18</v>
      </c>
      <c r="F22" s="52">
        <f t="shared" si="0"/>
        <v>22</v>
      </c>
      <c r="G22" s="51">
        <v>16</v>
      </c>
      <c r="H22" s="61">
        <v>6</v>
      </c>
      <c r="I22" s="52">
        <f t="shared" si="1"/>
        <v>13</v>
      </c>
      <c r="J22" s="51">
        <v>1</v>
      </c>
      <c r="K22" s="51">
        <v>12</v>
      </c>
      <c r="L22" s="52">
        <f t="shared" si="13"/>
        <v>0</v>
      </c>
      <c r="M22" s="51">
        <v>0</v>
      </c>
      <c r="N22" s="51">
        <v>0</v>
      </c>
      <c r="O22" s="52">
        <f aca="true" t="shared" si="16" ref="O22:O31">SUM(P22:Q22)</f>
        <v>0</v>
      </c>
      <c r="P22" s="51">
        <v>0</v>
      </c>
      <c r="Q22" s="61">
        <v>0</v>
      </c>
      <c r="R22" s="52">
        <f aca="true" t="shared" si="17" ref="R22:R31">SUM(S22:T22)</f>
        <v>0</v>
      </c>
      <c r="S22" s="51">
        <v>0</v>
      </c>
      <c r="T22" s="51">
        <v>0</v>
      </c>
      <c r="U22" s="52">
        <f t="shared" si="15"/>
        <v>0</v>
      </c>
      <c r="V22" s="51">
        <v>0</v>
      </c>
      <c r="W22" s="51">
        <v>0</v>
      </c>
    </row>
    <row r="23" spans="1:23" s="29" customFormat="1" ht="23.25" customHeight="1">
      <c r="A23" s="350"/>
      <c r="B23" s="53" t="s">
        <v>102</v>
      </c>
      <c r="C23" s="50">
        <f t="shared" si="7"/>
        <v>164</v>
      </c>
      <c r="D23" s="51">
        <f t="shared" si="14"/>
        <v>152</v>
      </c>
      <c r="E23" s="51">
        <f t="shared" si="8"/>
        <v>12</v>
      </c>
      <c r="F23" s="52">
        <f t="shared" si="0"/>
        <v>144</v>
      </c>
      <c r="G23" s="51">
        <v>140</v>
      </c>
      <c r="H23" s="61">
        <v>4</v>
      </c>
      <c r="I23" s="52">
        <f t="shared" si="1"/>
        <v>20</v>
      </c>
      <c r="J23" s="51">
        <v>12</v>
      </c>
      <c r="K23" s="51">
        <v>8</v>
      </c>
      <c r="L23" s="52">
        <f t="shared" si="13"/>
        <v>0</v>
      </c>
      <c r="M23" s="51">
        <v>0</v>
      </c>
      <c r="N23" s="51">
        <v>0</v>
      </c>
      <c r="O23" s="52">
        <f t="shared" si="16"/>
        <v>0</v>
      </c>
      <c r="P23" s="51">
        <v>0</v>
      </c>
      <c r="Q23" s="61">
        <v>0</v>
      </c>
      <c r="R23" s="52">
        <f>SUM(S23:T23)</f>
        <v>0</v>
      </c>
      <c r="S23" s="51">
        <v>0</v>
      </c>
      <c r="T23" s="51">
        <v>0</v>
      </c>
      <c r="U23" s="52">
        <f t="shared" si="15"/>
        <v>0</v>
      </c>
      <c r="V23" s="51">
        <v>0</v>
      </c>
      <c r="W23" s="51">
        <v>0</v>
      </c>
    </row>
    <row r="24" spans="1:23" s="29" customFormat="1" ht="23.25" customHeight="1">
      <c r="A24" s="350"/>
      <c r="B24" s="53" t="s">
        <v>103</v>
      </c>
      <c r="C24" s="50">
        <f t="shared" si="7"/>
        <v>288</v>
      </c>
      <c r="D24" s="51">
        <f t="shared" si="14"/>
        <v>122</v>
      </c>
      <c r="E24" s="51">
        <f t="shared" si="8"/>
        <v>166</v>
      </c>
      <c r="F24" s="52">
        <f t="shared" si="0"/>
        <v>208</v>
      </c>
      <c r="G24" s="51">
        <v>117</v>
      </c>
      <c r="H24" s="61">
        <v>91</v>
      </c>
      <c r="I24" s="52">
        <f t="shared" si="1"/>
        <v>78</v>
      </c>
      <c r="J24" s="51">
        <v>4</v>
      </c>
      <c r="K24" s="51">
        <v>74</v>
      </c>
      <c r="L24" s="52">
        <f t="shared" si="13"/>
        <v>0</v>
      </c>
      <c r="M24" s="51">
        <v>0</v>
      </c>
      <c r="N24" s="51">
        <v>0</v>
      </c>
      <c r="O24" s="52">
        <f t="shared" si="16"/>
        <v>1</v>
      </c>
      <c r="P24" s="51">
        <v>1</v>
      </c>
      <c r="Q24" s="61">
        <v>0</v>
      </c>
      <c r="R24" s="52">
        <f t="shared" si="17"/>
        <v>0</v>
      </c>
      <c r="S24" s="51">
        <v>0</v>
      </c>
      <c r="T24" s="51">
        <v>0</v>
      </c>
      <c r="U24" s="52">
        <f t="shared" si="15"/>
        <v>1</v>
      </c>
      <c r="V24" s="51">
        <v>0</v>
      </c>
      <c r="W24" s="51">
        <v>1</v>
      </c>
    </row>
    <row r="25" spans="1:23" s="29" customFormat="1" ht="23.25" customHeight="1">
      <c r="A25" s="350"/>
      <c r="B25" s="53" t="s">
        <v>104</v>
      </c>
      <c r="C25" s="50">
        <f t="shared" si="7"/>
        <v>15</v>
      </c>
      <c r="D25" s="51">
        <f t="shared" si="14"/>
        <v>10</v>
      </c>
      <c r="E25" s="51">
        <f t="shared" si="8"/>
        <v>5</v>
      </c>
      <c r="F25" s="52">
        <f t="shared" si="0"/>
        <v>3</v>
      </c>
      <c r="G25" s="51">
        <v>3</v>
      </c>
      <c r="H25" s="61">
        <v>0</v>
      </c>
      <c r="I25" s="52">
        <f t="shared" si="1"/>
        <v>8</v>
      </c>
      <c r="J25" s="51">
        <v>3</v>
      </c>
      <c r="K25" s="51">
        <v>5</v>
      </c>
      <c r="L25" s="52">
        <f t="shared" si="13"/>
        <v>4</v>
      </c>
      <c r="M25" s="51">
        <v>4</v>
      </c>
      <c r="N25" s="51">
        <v>0</v>
      </c>
      <c r="O25" s="52">
        <f t="shared" si="16"/>
        <v>0</v>
      </c>
      <c r="P25" s="51">
        <v>0</v>
      </c>
      <c r="Q25" s="61">
        <v>0</v>
      </c>
      <c r="R25" s="52">
        <f>SUM(S25:T25)</f>
        <v>0</v>
      </c>
      <c r="S25" s="51">
        <v>0</v>
      </c>
      <c r="T25" s="51">
        <v>0</v>
      </c>
      <c r="U25" s="52">
        <f t="shared" si="15"/>
        <v>0</v>
      </c>
      <c r="V25" s="51">
        <v>0</v>
      </c>
      <c r="W25" s="51">
        <v>0</v>
      </c>
    </row>
    <row r="26" spans="1:23" s="29" customFormat="1" ht="23.25" customHeight="1">
      <c r="A26" s="350"/>
      <c r="B26" s="53" t="s">
        <v>105</v>
      </c>
      <c r="C26" s="50">
        <f t="shared" si="7"/>
        <v>35</v>
      </c>
      <c r="D26" s="51">
        <f t="shared" si="14"/>
        <v>4</v>
      </c>
      <c r="E26" s="51">
        <f t="shared" si="8"/>
        <v>31</v>
      </c>
      <c r="F26" s="52">
        <f t="shared" si="0"/>
        <v>10</v>
      </c>
      <c r="G26" s="51">
        <v>4</v>
      </c>
      <c r="H26" s="61">
        <v>6</v>
      </c>
      <c r="I26" s="52">
        <f t="shared" si="1"/>
        <v>25</v>
      </c>
      <c r="J26" s="51">
        <v>0</v>
      </c>
      <c r="K26" s="51">
        <v>25</v>
      </c>
      <c r="L26" s="52">
        <f t="shared" si="13"/>
        <v>0</v>
      </c>
      <c r="M26" s="51">
        <v>0</v>
      </c>
      <c r="N26" s="51">
        <v>0</v>
      </c>
      <c r="O26" s="52">
        <f t="shared" si="16"/>
        <v>0</v>
      </c>
      <c r="P26" s="51">
        <v>0</v>
      </c>
      <c r="Q26" s="61">
        <v>0</v>
      </c>
      <c r="R26" s="52">
        <f t="shared" si="17"/>
        <v>0</v>
      </c>
      <c r="S26" s="51">
        <v>0</v>
      </c>
      <c r="T26" s="51">
        <v>0</v>
      </c>
      <c r="U26" s="52">
        <f t="shared" si="15"/>
        <v>0</v>
      </c>
      <c r="V26" s="51">
        <v>0</v>
      </c>
      <c r="W26" s="51">
        <v>0</v>
      </c>
    </row>
    <row r="27" spans="1:23" s="29" customFormat="1" ht="23.25" customHeight="1">
      <c r="A27" s="350"/>
      <c r="B27" s="53" t="s">
        <v>106</v>
      </c>
      <c r="C27" s="50">
        <f t="shared" si="7"/>
        <v>25</v>
      </c>
      <c r="D27" s="51">
        <f t="shared" si="14"/>
        <v>2</v>
      </c>
      <c r="E27" s="51">
        <f t="shared" si="8"/>
        <v>23</v>
      </c>
      <c r="F27" s="52">
        <f t="shared" si="0"/>
        <v>1</v>
      </c>
      <c r="G27" s="51">
        <v>0</v>
      </c>
      <c r="H27" s="61">
        <v>1</v>
      </c>
      <c r="I27" s="52">
        <f t="shared" si="1"/>
        <v>0</v>
      </c>
      <c r="J27" s="51">
        <v>0</v>
      </c>
      <c r="K27" s="51">
        <v>0</v>
      </c>
      <c r="L27" s="52">
        <f t="shared" si="13"/>
        <v>24</v>
      </c>
      <c r="M27" s="51">
        <v>2</v>
      </c>
      <c r="N27" s="51">
        <v>22</v>
      </c>
      <c r="O27" s="52">
        <f>SUM(P27:Q27)</f>
        <v>0</v>
      </c>
      <c r="P27" s="51">
        <v>0</v>
      </c>
      <c r="Q27" s="61">
        <v>0</v>
      </c>
      <c r="R27" s="52">
        <f>SUM(S27:T27)</f>
        <v>0</v>
      </c>
      <c r="S27" s="51">
        <v>0</v>
      </c>
      <c r="T27" s="51">
        <v>0</v>
      </c>
      <c r="U27" s="52">
        <f t="shared" si="15"/>
        <v>0</v>
      </c>
      <c r="V27" s="51">
        <v>0</v>
      </c>
      <c r="W27" s="51">
        <v>0</v>
      </c>
    </row>
    <row r="28" spans="1:23" s="29" customFormat="1" ht="23.25" customHeight="1">
      <c r="A28" s="350"/>
      <c r="B28" s="53" t="s">
        <v>108</v>
      </c>
      <c r="C28" s="50">
        <f t="shared" si="7"/>
        <v>1</v>
      </c>
      <c r="D28" s="51">
        <f t="shared" si="14"/>
        <v>1</v>
      </c>
      <c r="E28" s="51">
        <f t="shared" si="8"/>
        <v>0</v>
      </c>
      <c r="F28" s="52">
        <f t="shared" si="0"/>
        <v>1</v>
      </c>
      <c r="G28" s="51">
        <v>1</v>
      </c>
      <c r="H28" s="61">
        <v>0</v>
      </c>
      <c r="I28" s="52">
        <f t="shared" si="1"/>
        <v>0</v>
      </c>
      <c r="J28" s="51">
        <v>0</v>
      </c>
      <c r="K28" s="51">
        <v>0</v>
      </c>
      <c r="L28" s="52">
        <f t="shared" si="13"/>
        <v>0</v>
      </c>
      <c r="M28" s="51">
        <v>0</v>
      </c>
      <c r="N28" s="51">
        <v>0</v>
      </c>
      <c r="O28" s="52">
        <f t="shared" si="16"/>
        <v>0</v>
      </c>
      <c r="P28" s="51">
        <v>0</v>
      </c>
      <c r="Q28" s="61">
        <v>0</v>
      </c>
      <c r="R28" s="52">
        <f t="shared" si="17"/>
        <v>0</v>
      </c>
      <c r="S28" s="51">
        <v>0</v>
      </c>
      <c r="T28" s="51">
        <v>0</v>
      </c>
      <c r="U28" s="52">
        <f t="shared" si="15"/>
        <v>0</v>
      </c>
      <c r="V28" s="51">
        <v>0</v>
      </c>
      <c r="W28" s="51">
        <v>0</v>
      </c>
    </row>
    <row r="29" spans="1:23" s="29" customFormat="1" ht="23.25" customHeight="1">
      <c r="A29" s="350"/>
      <c r="B29" s="53" t="s">
        <v>45</v>
      </c>
      <c r="C29" s="50">
        <f t="shared" si="7"/>
        <v>181</v>
      </c>
      <c r="D29" s="51">
        <f t="shared" si="14"/>
        <v>81</v>
      </c>
      <c r="E29" s="51">
        <f t="shared" si="8"/>
        <v>100</v>
      </c>
      <c r="F29" s="52">
        <f t="shared" si="0"/>
        <v>167</v>
      </c>
      <c r="G29" s="51">
        <v>80</v>
      </c>
      <c r="H29" s="61">
        <v>87</v>
      </c>
      <c r="I29" s="52">
        <f t="shared" si="1"/>
        <v>14</v>
      </c>
      <c r="J29" s="51">
        <v>1</v>
      </c>
      <c r="K29" s="51">
        <v>13</v>
      </c>
      <c r="L29" s="52">
        <f t="shared" si="13"/>
        <v>0</v>
      </c>
      <c r="M29" s="51">
        <v>0</v>
      </c>
      <c r="N29" s="51">
        <v>0</v>
      </c>
      <c r="O29" s="52">
        <f t="shared" si="16"/>
        <v>0</v>
      </c>
      <c r="P29" s="51">
        <v>0</v>
      </c>
      <c r="Q29" s="61">
        <v>0</v>
      </c>
      <c r="R29" s="52">
        <f>SUM(S29:T29)</f>
        <v>0</v>
      </c>
      <c r="S29" s="51">
        <v>0</v>
      </c>
      <c r="T29" s="51">
        <v>0</v>
      </c>
      <c r="U29" s="52">
        <f t="shared" si="15"/>
        <v>0</v>
      </c>
      <c r="V29" s="51">
        <v>0</v>
      </c>
      <c r="W29" s="51">
        <v>0</v>
      </c>
    </row>
    <row r="30" spans="1:23" s="29" customFormat="1" ht="23.25" customHeight="1">
      <c r="A30" s="351"/>
      <c r="B30" s="62" t="s">
        <v>107</v>
      </c>
      <c r="C30" s="255">
        <f t="shared" si="7"/>
        <v>61</v>
      </c>
      <c r="D30" s="51">
        <f t="shared" si="14"/>
        <v>23</v>
      </c>
      <c r="E30" s="51">
        <f t="shared" si="8"/>
        <v>38</v>
      </c>
      <c r="F30" s="55">
        <f t="shared" si="0"/>
        <v>38</v>
      </c>
      <c r="G30" s="56">
        <v>20</v>
      </c>
      <c r="H30" s="63">
        <v>18</v>
      </c>
      <c r="I30" s="55">
        <f t="shared" si="1"/>
        <v>23</v>
      </c>
      <c r="J30" s="56">
        <v>3</v>
      </c>
      <c r="K30" s="56">
        <v>20</v>
      </c>
      <c r="L30" s="55">
        <f t="shared" si="13"/>
        <v>0</v>
      </c>
      <c r="M30" s="56">
        <v>0</v>
      </c>
      <c r="N30" s="56">
        <v>0</v>
      </c>
      <c r="O30" s="55">
        <f t="shared" si="16"/>
        <v>0</v>
      </c>
      <c r="P30" s="56">
        <v>0</v>
      </c>
      <c r="Q30" s="63">
        <v>0</v>
      </c>
      <c r="R30" s="55">
        <f t="shared" si="17"/>
        <v>0</v>
      </c>
      <c r="S30" s="56">
        <v>0</v>
      </c>
      <c r="T30" s="56">
        <v>0</v>
      </c>
      <c r="U30" s="55">
        <f t="shared" si="15"/>
        <v>0</v>
      </c>
      <c r="V30" s="56">
        <v>0</v>
      </c>
      <c r="W30" s="56">
        <v>0</v>
      </c>
    </row>
    <row r="31" spans="1:23" s="29" customFormat="1" ht="29.25" customHeight="1">
      <c r="A31" s="352" t="s">
        <v>73</v>
      </c>
      <c r="B31" s="57" t="s">
        <v>6</v>
      </c>
      <c r="C31" s="58">
        <f t="shared" si="7"/>
        <v>26</v>
      </c>
      <c r="D31" s="59">
        <f t="shared" si="14"/>
        <v>14</v>
      </c>
      <c r="E31" s="254">
        <f t="shared" si="8"/>
        <v>12</v>
      </c>
      <c r="F31" s="58">
        <f t="shared" si="0"/>
        <v>15</v>
      </c>
      <c r="G31" s="59">
        <f>SUM(G32:G41)</f>
        <v>10</v>
      </c>
      <c r="H31" s="254">
        <f>SUM(H32:H41)</f>
        <v>5</v>
      </c>
      <c r="I31" s="58">
        <f t="shared" si="1"/>
        <v>11</v>
      </c>
      <c r="J31" s="59">
        <f>SUM(J32:J41)</f>
        <v>4</v>
      </c>
      <c r="K31" s="254">
        <f>SUM(K32:K41)</f>
        <v>7</v>
      </c>
      <c r="L31" s="58">
        <f t="shared" si="13"/>
        <v>0</v>
      </c>
      <c r="M31" s="59">
        <f>SUM(M32:M41)</f>
        <v>0</v>
      </c>
      <c r="N31" s="254">
        <f>SUM(N32:N41)</f>
        <v>0</v>
      </c>
      <c r="O31" s="58">
        <f t="shared" si="16"/>
        <v>0</v>
      </c>
      <c r="P31" s="59">
        <f>SUM(P32:P41)</f>
        <v>0</v>
      </c>
      <c r="Q31" s="254">
        <f>SUM(Q32:Q41)</f>
        <v>0</v>
      </c>
      <c r="R31" s="58">
        <f t="shared" si="17"/>
        <v>0</v>
      </c>
      <c r="S31" s="59">
        <f>SUM(S32:S41)</f>
        <v>0</v>
      </c>
      <c r="T31" s="59">
        <f>SUM(T32:T41)</f>
        <v>0</v>
      </c>
      <c r="U31" s="60">
        <f t="shared" si="15"/>
        <v>0</v>
      </c>
      <c r="V31" s="59">
        <f>SUM(V32:V41)</f>
        <v>0</v>
      </c>
      <c r="W31" s="59">
        <f>SUM(W32:W41)</f>
        <v>0</v>
      </c>
    </row>
    <row r="32" spans="1:23" s="29" customFormat="1" ht="23.25" customHeight="1">
      <c r="A32" s="350"/>
      <c r="B32" s="53" t="s">
        <v>100</v>
      </c>
      <c r="C32" s="50">
        <f t="shared" si="7"/>
        <v>11</v>
      </c>
      <c r="D32" s="51">
        <f t="shared" si="14"/>
        <v>5</v>
      </c>
      <c r="E32" s="51">
        <f t="shared" si="8"/>
        <v>6</v>
      </c>
      <c r="F32" s="52">
        <f t="shared" si="0"/>
        <v>7</v>
      </c>
      <c r="G32" s="51">
        <v>4</v>
      </c>
      <c r="H32" s="61">
        <v>3</v>
      </c>
      <c r="I32" s="52">
        <f t="shared" si="1"/>
        <v>4</v>
      </c>
      <c r="J32" s="51">
        <v>1</v>
      </c>
      <c r="K32" s="51">
        <v>3</v>
      </c>
      <c r="L32" s="52">
        <f t="shared" si="13"/>
        <v>0</v>
      </c>
      <c r="M32" s="51">
        <v>0</v>
      </c>
      <c r="N32" s="51">
        <v>0</v>
      </c>
      <c r="O32" s="52">
        <f>SUM(P32:Q32)</f>
        <v>0</v>
      </c>
      <c r="P32" s="51">
        <v>0</v>
      </c>
      <c r="Q32" s="61">
        <v>0</v>
      </c>
      <c r="R32" s="52">
        <f>SUM(S32:T32)</f>
        <v>0</v>
      </c>
      <c r="S32" s="51">
        <v>0</v>
      </c>
      <c r="T32" s="51">
        <v>0</v>
      </c>
      <c r="U32" s="52">
        <v>0</v>
      </c>
      <c r="V32" s="51">
        <v>0</v>
      </c>
      <c r="W32" s="51">
        <v>0</v>
      </c>
    </row>
    <row r="33" spans="1:23" s="29" customFormat="1" ht="23.25" customHeight="1">
      <c r="A33" s="350"/>
      <c r="B33" s="53" t="s">
        <v>101</v>
      </c>
      <c r="C33" s="50">
        <f t="shared" si="7"/>
        <v>0</v>
      </c>
      <c r="D33" s="51">
        <f t="shared" si="14"/>
        <v>0</v>
      </c>
      <c r="E33" s="51">
        <f t="shared" si="8"/>
        <v>0</v>
      </c>
      <c r="F33" s="52">
        <f t="shared" si="0"/>
        <v>0</v>
      </c>
      <c r="G33" s="51">
        <v>0</v>
      </c>
      <c r="H33" s="61">
        <v>0</v>
      </c>
      <c r="I33" s="52">
        <f t="shared" si="1"/>
        <v>0</v>
      </c>
      <c r="J33" s="51">
        <v>0</v>
      </c>
      <c r="K33" s="51">
        <v>0</v>
      </c>
      <c r="L33" s="52">
        <f aca="true" t="shared" si="18" ref="L33:L41">SUM(M33:N33)</f>
        <v>0</v>
      </c>
      <c r="M33" s="51">
        <v>0</v>
      </c>
      <c r="N33" s="51">
        <v>0</v>
      </c>
      <c r="O33" s="52">
        <f aca="true" t="shared" si="19" ref="O33:O41">SUM(P33:Q33)</f>
        <v>0</v>
      </c>
      <c r="P33" s="51">
        <v>0</v>
      </c>
      <c r="Q33" s="61">
        <v>0</v>
      </c>
      <c r="R33" s="52">
        <f aca="true" t="shared" si="20" ref="R33:R40">SUM(S33:T33)</f>
        <v>0</v>
      </c>
      <c r="S33" s="51">
        <v>0</v>
      </c>
      <c r="T33" s="51">
        <v>0</v>
      </c>
      <c r="U33" s="52">
        <f aca="true" t="shared" si="21" ref="U33:U40">SUM(V33:W33)</f>
        <v>0</v>
      </c>
      <c r="V33" s="51">
        <v>0</v>
      </c>
      <c r="W33" s="51">
        <v>0</v>
      </c>
    </row>
    <row r="34" spans="1:23" s="29" customFormat="1" ht="23.25" customHeight="1">
      <c r="A34" s="350"/>
      <c r="B34" s="53" t="s">
        <v>102</v>
      </c>
      <c r="C34" s="50">
        <f t="shared" si="7"/>
        <v>0</v>
      </c>
      <c r="D34" s="51">
        <f t="shared" si="14"/>
        <v>0</v>
      </c>
      <c r="E34" s="51">
        <f t="shared" si="8"/>
        <v>0</v>
      </c>
      <c r="F34" s="52">
        <f t="shared" si="0"/>
        <v>0</v>
      </c>
      <c r="G34" s="51">
        <v>0</v>
      </c>
      <c r="H34" s="61">
        <v>0</v>
      </c>
      <c r="I34" s="52">
        <f t="shared" si="1"/>
        <v>0</v>
      </c>
      <c r="J34" s="51">
        <v>0</v>
      </c>
      <c r="K34" s="51">
        <v>0</v>
      </c>
      <c r="L34" s="52">
        <f t="shared" si="18"/>
        <v>0</v>
      </c>
      <c r="M34" s="51">
        <v>0</v>
      </c>
      <c r="N34" s="51">
        <v>0</v>
      </c>
      <c r="O34" s="52">
        <f t="shared" si="19"/>
        <v>0</v>
      </c>
      <c r="P34" s="51">
        <v>0</v>
      </c>
      <c r="Q34" s="61">
        <v>0</v>
      </c>
      <c r="R34" s="52">
        <f t="shared" si="20"/>
        <v>0</v>
      </c>
      <c r="S34" s="51">
        <v>0</v>
      </c>
      <c r="T34" s="51">
        <v>0</v>
      </c>
      <c r="U34" s="52">
        <f t="shared" si="21"/>
        <v>0</v>
      </c>
      <c r="V34" s="51">
        <v>0</v>
      </c>
      <c r="W34" s="51">
        <v>0</v>
      </c>
    </row>
    <row r="35" spans="1:23" s="29" customFormat="1" ht="23.25" customHeight="1">
      <c r="A35" s="350"/>
      <c r="B35" s="53" t="s">
        <v>103</v>
      </c>
      <c r="C35" s="50">
        <f t="shared" si="7"/>
        <v>1</v>
      </c>
      <c r="D35" s="51">
        <f t="shared" si="14"/>
        <v>1</v>
      </c>
      <c r="E35" s="61">
        <f t="shared" si="8"/>
        <v>0</v>
      </c>
      <c r="F35" s="50">
        <f t="shared" si="0"/>
        <v>1</v>
      </c>
      <c r="G35" s="51">
        <v>1</v>
      </c>
      <c r="H35" s="61">
        <v>0</v>
      </c>
      <c r="I35" s="52">
        <f t="shared" si="1"/>
        <v>0</v>
      </c>
      <c r="J35" s="51">
        <v>0</v>
      </c>
      <c r="K35" s="51">
        <v>0</v>
      </c>
      <c r="L35" s="52">
        <f t="shared" si="18"/>
        <v>0</v>
      </c>
      <c r="M35" s="51">
        <v>0</v>
      </c>
      <c r="N35" s="51">
        <v>0</v>
      </c>
      <c r="O35" s="52">
        <f t="shared" si="19"/>
        <v>0</v>
      </c>
      <c r="P35" s="51">
        <v>0</v>
      </c>
      <c r="Q35" s="61">
        <v>0</v>
      </c>
      <c r="R35" s="52">
        <f t="shared" si="20"/>
        <v>0</v>
      </c>
      <c r="S35" s="51">
        <v>0</v>
      </c>
      <c r="T35" s="51">
        <v>0</v>
      </c>
      <c r="U35" s="52">
        <f t="shared" si="21"/>
        <v>0</v>
      </c>
      <c r="V35" s="51">
        <v>0</v>
      </c>
      <c r="W35" s="51">
        <v>0</v>
      </c>
    </row>
    <row r="36" spans="1:23" s="29" customFormat="1" ht="23.25" customHeight="1">
      <c r="A36" s="350"/>
      <c r="B36" s="53" t="s">
        <v>104</v>
      </c>
      <c r="C36" s="50">
        <f t="shared" si="7"/>
        <v>0</v>
      </c>
      <c r="D36" s="51">
        <f t="shared" si="14"/>
        <v>0</v>
      </c>
      <c r="E36" s="51">
        <f t="shared" si="8"/>
        <v>0</v>
      </c>
      <c r="F36" s="52">
        <f t="shared" si="0"/>
        <v>0</v>
      </c>
      <c r="G36" s="51">
        <v>0</v>
      </c>
      <c r="H36" s="61">
        <v>0</v>
      </c>
      <c r="I36" s="52">
        <f t="shared" si="1"/>
        <v>0</v>
      </c>
      <c r="J36" s="51">
        <v>0</v>
      </c>
      <c r="K36" s="51">
        <v>0</v>
      </c>
      <c r="L36" s="52">
        <f t="shared" si="18"/>
        <v>0</v>
      </c>
      <c r="M36" s="51">
        <v>0</v>
      </c>
      <c r="N36" s="51">
        <v>0</v>
      </c>
      <c r="O36" s="52">
        <f t="shared" si="19"/>
        <v>0</v>
      </c>
      <c r="P36" s="51">
        <v>0</v>
      </c>
      <c r="Q36" s="61">
        <v>0</v>
      </c>
      <c r="R36" s="52">
        <f t="shared" si="20"/>
        <v>0</v>
      </c>
      <c r="S36" s="51">
        <v>0</v>
      </c>
      <c r="T36" s="51">
        <v>0</v>
      </c>
      <c r="U36" s="52">
        <f t="shared" si="21"/>
        <v>0</v>
      </c>
      <c r="V36" s="51">
        <v>0</v>
      </c>
      <c r="W36" s="51">
        <v>0</v>
      </c>
    </row>
    <row r="37" spans="1:23" s="29" customFormat="1" ht="23.25" customHeight="1">
      <c r="A37" s="350"/>
      <c r="B37" s="53" t="s">
        <v>105</v>
      </c>
      <c r="C37" s="50">
        <f t="shared" si="7"/>
        <v>0</v>
      </c>
      <c r="D37" s="51">
        <f t="shared" si="14"/>
        <v>0</v>
      </c>
      <c r="E37" s="51">
        <f t="shared" si="8"/>
        <v>0</v>
      </c>
      <c r="F37" s="52">
        <f t="shared" si="0"/>
        <v>0</v>
      </c>
      <c r="G37" s="51">
        <v>0</v>
      </c>
      <c r="H37" s="61">
        <v>0</v>
      </c>
      <c r="I37" s="52">
        <f t="shared" si="1"/>
        <v>0</v>
      </c>
      <c r="J37" s="51">
        <v>0</v>
      </c>
      <c r="K37" s="51">
        <v>0</v>
      </c>
      <c r="L37" s="52">
        <f t="shared" si="18"/>
        <v>0</v>
      </c>
      <c r="M37" s="51">
        <v>0</v>
      </c>
      <c r="N37" s="51">
        <v>0</v>
      </c>
      <c r="O37" s="52">
        <f t="shared" si="19"/>
        <v>0</v>
      </c>
      <c r="P37" s="51">
        <v>0</v>
      </c>
      <c r="Q37" s="61">
        <v>0</v>
      </c>
      <c r="R37" s="52">
        <f t="shared" si="20"/>
        <v>0</v>
      </c>
      <c r="S37" s="51">
        <v>0</v>
      </c>
      <c r="T37" s="51">
        <v>0</v>
      </c>
      <c r="U37" s="52">
        <f t="shared" si="21"/>
        <v>0</v>
      </c>
      <c r="V37" s="51">
        <v>0</v>
      </c>
      <c r="W37" s="51">
        <v>0</v>
      </c>
    </row>
    <row r="38" spans="1:23" s="29" customFormat="1" ht="23.25" customHeight="1">
      <c r="A38" s="350"/>
      <c r="B38" s="53" t="s">
        <v>106</v>
      </c>
      <c r="C38" s="50">
        <f t="shared" si="7"/>
        <v>0</v>
      </c>
      <c r="D38" s="51">
        <f t="shared" si="14"/>
        <v>0</v>
      </c>
      <c r="E38" s="51">
        <f t="shared" si="8"/>
        <v>0</v>
      </c>
      <c r="F38" s="52">
        <f t="shared" si="0"/>
        <v>0</v>
      </c>
      <c r="G38" s="51">
        <v>0</v>
      </c>
      <c r="H38" s="61">
        <v>0</v>
      </c>
      <c r="I38" s="52">
        <f t="shared" si="1"/>
        <v>0</v>
      </c>
      <c r="J38" s="51">
        <v>0</v>
      </c>
      <c r="K38" s="51">
        <v>0</v>
      </c>
      <c r="L38" s="52">
        <f t="shared" si="18"/>
        <v>0</v>
      </c>
      <c r="M38" s="51">
        <v>0</v>
      </c>
      <c r="N38" s="51">
        <v>0</v>
      </c>
      <c r="O38" s="52">
        <f t="shared" si="19"/>
        <v>0</v>
      </c>
      <c r="P38" s="51">
        <v>0</v>
      </c>
      <c r="Q38" s="61">
        <v>0</v>
      </c>
      <c r="R38" s="52">
        <f t="shared" si="20"/>
        <v>0</v>
      </c>
      <c r="S38" s="51">
        <v>0</v>
      </c>
      <c r="T38" s="51">
        <v>0</v>
      </c>
      <c r="U38" s="52">
        <f t="shared" si="21"/>
        <v>0</v>
      </c>
      <c r="V38" s="51">
        <v>0</v>
      </c>
      <c r="W38" s="51">
        <v>0</v>
      </c>
    </row>
    <row r="39" spans="1:23" s="29" customFormat="1" ht="23.25" customHeight="1">
      <c r="A39" s="350"/>
      <c r="B39" s="53" t="s">
        <v>108</v>
      </c>
      <c r="C39" s="50">
        <f t="shared" si="7"/>
        <v>0</v>
      </c>
      <c r="D39" s="51">
        <f t="shared" si="14"/>
        <v>0</v>
      </c>
      <c r="E39" s="51">
        <f t="shared" si="8"/>
        <v>0</v>
      </c>
      <c r="F39" s="52">
        <f t="shared" si="0"/>
        <v>0</v>
      </c>
      <c r="G39" s="51">
        <v>0</v>
      </c>
      <c r="H39" s="61">
        <v>0</v>
      </c>
      <c r="I39" s="52">
        <f t="shared" si="1"/>
        <v>0</v>
      </c>
      <c r="J39" s="51">
        <v>0</v>
      </c>
      <c r="K39" s="51">
        <v>0</v>
      </c>
      <c r="L39" s="52">
        <f t="shared" si="18"/>
        <v>0</v>
      </c>
      <c r="M39" s="51">
        <v>0</v>
      </c>
      <c r="N39" s="51">
        <v>0</v>
      </c>
      <c r="O39" s="52">
        <f t="shared" si="19"/>
        <v>0</v>
      </c>
      <c r="P39" s="51">
        <v>0</v>
      </c>
      <c r="Q39" s="61">
        <v>0</v>
      </c>
      <c r="R39" s="52">
        <f t="shared" si="20"/>
        <v>0</v>
      </c>
      <c r="S39" s="51">
        <v>0</v>
      </c>
      <c r="T39" s="51">
        <v>0</v>
      </c>
      <c r="U39" s="52">
        <f t="shared" si="21"/>
        <v>0</v>
      </c>
      <c r="V39" s="51">
        <v>0</v>
      </c>
      <c r="W39" s="51">
        <v>0</v>
      </c>
    </row>
    <row r="40" spans="1:23" s="29" customFormat="1" ht="23.25" customHeight="1">
      <c r="A40" s="350"/>
      <c r="B40" s="53" t="s">
        <v>45</v>
      </c>
      <c r="C40" s="50">
        <f t="shared" si="7"/>
        <v>0</v>
      </c>
      <c r="D40" s="51">
        <f t="shared" si="14"/>
        <v>0</v>
      </c>
      <c r="E40" s="51">
        <f t="shared" si="8"/>
        <v>0</v>
      </c>
      <c r="F40" s="52">
        <f t="shared" si="0"/>
        <v>0</v>
      </c>
      <c r="G40" s="51">
        <v>0</v>
      </c>
      <c r="H40" s="61">
        <v>0</v>
      </c>
      <c r="I40" s="52">
        <f t="shared" si="1"/>
        <v>0</v>
      </c>
      <c r="J40" s="51">
        <v>0</v>
      </c>
      <c r="K40" s="51">
        <v>0</v>
      </c>
      <c r="L40" s="52">
        <f t="shared" si="18"/>
        <v>0</v>
      </c>
      <c r="M40" s="51">
        <v>0</v>
      </c>
      <c r="N40" s="51">
        <v>0</v>
      </c>
      <c r="O40" s="52">
        <f t="shared" si="19"/>
        <v>0</v>
      </c>
      <c r="P40" s="51">
        <v>0</v>
      </c>
      <c r="Q40" s="61">
        <v>0</v>
      </c>
      <c r="R40" s="52">
        <f t="shared" si="20"/>
        <v>0</v>
      </c>
      <c r="S40" s="51">
        <v>0</v>
      </c>
      <c r="T40" s="51">
        <v>0</v>
      </c>
      <c r="U40" s="52">
        <f t="shared" si="21"/>
        <v>0</v>
      </c>
      <c r="V40" s="51">
        <v>0</v>
      </c>
      <c r="W40" s="51">
        <v>0</v>
      </c>
    </row>
    <row r="41" spans="1:23" s="29" customFormat="1" ht="23.25" customHeight="1" thickBot="1">
      <c r="A41" s="353"/>
      <c r="B41" s="64" t="s">
        <v>107</v>
      </c>
      <c r="C41" s="65">
        <f t="shared" si="7"/>
        <v>14</v>
      </c>
      <c r="D41" s="66">
        <f t="shared" si="14"/>
        <v>8</v>
      </c>
      <c r="E41" s="66">
        <f t="shared" si="8"/>
        <v>6</v>
      </c>
      <c r="F41" s="67">
        <f t="shared" si="0"/>
        <v>7</v>
      </c>
      <c r="G41" s="66">
        <v>5</v>
      </c>
      <c r="H41" s="68">
        <v>2</v>
      </c>
      <c r="I41" s="67">
        <f t="shared" si="1"/>
        <v>7</v>
      </c>
      <c r="J41" s="66">
        <v>3</v>
      </c>
      <c r="K41" s="66">
        <v>4</v>
      </c>
      <c r="L41" s="67">
        <f t="shared" si="18"/>
        <v>0</v>
      </c>
      <c r="M41" s="66">
        <v>0</v>
      </c>
      <c r="N41" s="66">
        <v>0</v>
      </c>
      <c r="O41" s="67">
        <f t="shared" si="19"/>
        <v>0</v>
      </c>
      <c r="P41" s="66">
        <v>0</v>
      </c>
      <c r="Q41" s="68">
        <v>0</v>
      </c>
      <c r="R41" s="67">
        <v>0</v>
      </c>
      <c r="S41" s="66">
        <v>0</v>
      </c>
      <c r="T41" s="66">
        <v>0</v>
      </c>
      <c r="U41" s="67">
        <v>0</v>
      </c>
      <c r="V41" s="66">
        <v>0</v>
      </c>
      <c r="W41" s="66">
        <v>0</v>
      </c>
    </row>
  </sheetData>
  <sheetProtection/>
  <mergeCells count="11">
    <mergeCell ref="I5:K5"/>
    <mergeCell ref="I6:K6"/>
    <mergeCell ref="U4:W7"/>
    <mergeCell ref="A20:A30"/>
    <mergeCell ref="A31:A41"/>
    <mergeCell ref="C4:E7"/>
    <mergeCell ref="F5:H5"/>
    <mergeCell ref="A6:B6"/>
    <mergeCell ref="O4:Q7"/>
    <mergeCell ref="R4:T7"/>
    <mergeCell ref="L4:N7"/>
  </mergeCells>
  <printOptions horizontalCentered="1"/>
  <pageMargins left="0.7874015748031497" right="0.3937007874015748" top="0.7874015748031497" bottom="0.5118110236220472" header="0.5118110236220472" footer="0.4330708661417323"/>
  <pageSetup horizontalDpi="600" verticalDpi="600" orientation="portrait" paperSize="9" scale="83" r:id="rId1"/>
  <headerFooter scaleWithDoc="0" alignWithMargins="0">
    <oddHeader>&amp;R卒業後・高校</oddHeader>
    <oddFooter>&amp;C&amp;"Century,標準"92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W40"/>
  <sheetViews>
    <sheetView showGridLines="0" zoomScalePageLayoutView="0" workbookViewId="0" topLeftCell="A1">
      <selection activeCell="C26" sqref="C26"/>
    </sheetView>
  </sheetViews>
  <sheetFormatPr defaultColWidth="8.625" defaultRowHeight="24.75" customHeight="1"/>
  <cols>
    <col min="1" max="1" width="5.75390625" style="25" customWidth="1"/>
    <col min="2" max="2" width="9.625" style="25" customWidth="1"/>
    <col min="3" max="14" width="7.75390625" style="25" customWidth="1"/>
    <col min="15" max="15" width="1.00390625" style="25" customWidth="1"/>
    <col min="16" max="16" width="8.625" style="25" customWidth="1"/>
    <col min="17" max="17" width="8.625" style="258" customWidth="1"/>
    <col min="18" max="16384" width="8.625" style="25" customWidth="1"/>
  </cols>
  <sheetData>
    <row r="1" ht="22.5" customHeight="1"/>
    <row r="2" ht="22.5" customHeight="1"/>
    <row r="3" spans="1:17" s="29" customFormat="1" ht="24.75" customHeight="1" thickBot="1">
      <c r="A3" s="136" t="s">
        <v>224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Q3" s="259"/>
    </row>
    <row r="4" spans="1:17" s="29" customFormat="1" ht="23.25" customHeight="1">
      <c r="A4" s="371" t="s">
        <v>225</v>
      </c>
      <c r="B4" s="372"/>
      <c r="C4" s="380" t="s">
        <v>85</v>
      </c>
      <c r="D4" s="355"/>
      <c r="E4" s="367"/>
      <c r="F4" s="375" t="s">
        <v>226</v>
      </c>
      <c r="G4" s="355"/>
      <c r="H4" s="355"/>
      <c r="I4" s="355"/>
      <c r="J4" s="355"/>
      <c r="K4" s="355"/>
      <c r="L4" s="355"/>
      <c r="M4" s="355"/>
      <c r="N4" s="355"/>
      <c r="O4" s="33"/>
      <c r="Q4" s="259"/>
    </row>
    <row r="5" spans="1:17" s="29" customFormat="1" ht="16.5" customHeight="1">
      <c r="A5" s="360"/>
      <c r="B5" s="361"/>
      <c r="C5" s="356"/>
      <c r="D5" s="326"/>
      <c r="E5" s="359"/>
      <c r="F5" s="369" t="s">
        <v>6</v>
      </c>
      <c r="G5" s="370"/>
      <c r="H5" s="377"/>
      <c r="I5" s="376" t="s">
        <v>84</v>
      </c>
      <c r="J5" s="370"/>
      <c r="K5" s="377"/>
      <c r="L5" s="369" t="s">
        <v>227</v>
      </c>
      <c r="M5" s="370"/>
      <c r="N5" s="370"/>
      <c r="O5" s="33"/>
      <c r="Q5" s="259"/>
    </row>
    <row r="6" spans="1:17" s="29" customFormat="1" ht="16.5" customHeight="1">
      <c r="A6" s="360"/>
      <c r="B6" s="361"/>
      <c r="C6" s="356"/>
      <c r="D6" s="357"/>
      <c r="E6" s="368"/>
      <c r="F6" s="358"/>
      <c r="G6" s="326"/>
      <c r="H6" s="359"/>
      <c r="I6" s="358"/>
      <c r="J6" s="357"/>
      <c r="K6" s="368"/>
      <c r="L6" s="358"/>
      <c r="M6" s="326"/>
      <c r="N6" s="326"/>
      <c r="O6" s="33"/>
      <c r="Q6" s="259"/>
    </row>
    <row r="7" spans="1:23" s="29" customFormat="1" ht="21.75" customHeight="1" thickBot="1">
      <c r="A7" s="373"/>
      <c r="B7" s="374"/>
      <c r="C7" s="40" t="s">
        <v>6</v>
      </c>
      <c r="D7" s="41" t="s">
        <v>21</v>
      </c>
      <c r="E7" s="43" t="s">
        <v>22</v>
      </c>
      <c r="F7" s="162" t="s">
        <v>6</v>
      </c>
      <c r="G7" s="163" t="s">
        <v>21</v>
      </c>
      <c r="H7" s="163" t="s">
        <v>22</v>
      </c>
      <c r="I7" s="42" t="s">
        <v>6</v>
      </c>
      <c r="J7" s="41" t="s">
        <v>21</v>
      </c>
      <c r="K7" s="43" t="s">
        <v>22</v>
      </c>
      <c r="L7" s="44" t="s">
        <v>6</v>
      </c>
      <c r="M7" s="163" t="s">
        <v>21</v>
      </c>
      <c r="N7" s="163" t="s">
        <v>22</v>
      </c>
      <c r="O7" s="33"/>
      <c r="Q7" s="267"/>
      <c r="R7" s="267"/>
      <c r="S7" s="267"/>
      <c r="T7" s="267"/>
      <c r="U7" s="267"/>
      <c r="V7" s="267"/>
      <c r="W7" s="267"/>
    </row>
    <row r="8" spans="1:17" s="29" customFormat="1" ht="28.5" customHeight="1">
      <c r="A8" s="355" t="s">
        <v>228</v>
      </c>
      <c r="B8" s="164" t="s">
        <v>6</v>
      </c>
      <c r="C8" s="108">
        <f>SUM(D8:E8)</f>
        <v>1123</v>
      </c>
      <c r="D8" s="82">
        <f>SUM(D9:D18)</f>
        <v>412</v>
      </c>
      <c r="E8" s="48">
        <f>SUM(E9:E18)</f>
        <v>711</v>
      </c>
      <c r="F8" s="83">
        <f>SUM(F9:F18)</f>
        <v>241</v>
      </c>
      <c r="G8" s="82">
        <f>SUM(G9:G18)</f>
        <v>163</v>
      </c>
      <c r="H8" s="165">
        <f aca="true" t="shared" si="0" ref="H8:M8">SUM(H9:H18)</f>
        <v>78</v>
      </c>
      <c r="I8" s="83">
        <f>SUM(I9:I18)</f>
        <v>67</v>
      </c>
      <c r="J8" s="82">
        <f t="shared" si="0"/>
        <v>47</v>
      </c>
      <c r="K8" s="165">
        <f t="shared" si="0"/>
        <v>20</v>
      </c>
      <c r="L8" s="83">
        <f t="shared" si="0"/>
        <v>174</v>
      </c>
      <c r="M8" s="82">
        <f t="shared" si="0"/>
        <v>116</v>
      </c>
      <c r="N8" s="83">
        <f>SUM(N9:N18)</f>
        <v>58</v>
      </c>
      <c r="O8" s="33"/>
      <c r="Q8" s="259"/>
    </row>
    <row r="9" spans="1:17" s="29" customFormat="1" ht="23.25" customHeight="1">
      <c r="A9" s="327"/>
      <c r="B9" s="53" t="s">
        <v>229</v>
      </c>
      <c r="C9" s="112">
        <f>SUM(D9:E9)</f>
        <v>529</v>
      </c>
      <c r="D9" s="51">
        <v>185</v>
      </c>
      <c r="E9" s="155">
        <v>344</v>
      </c>
      <c r="F9" s="50">
        <f>SUM(G9:H9)</f>
        <v>224</v>
      </c>
      <c r="G9" s="51">
        <f aca="true" t="shared" si="1" ref="G9:H18">G20+G31</f>
        <v>151</v>
      </c>
      <c r="H9" s="61">
        <f t="shared" si="1"/>
        <v>73</v>
      </c>
      <c r="I9" s="50">
        <f>SUM(J9:K9)</f>
        <v>66</v>
      </c>
      <c r="J9" s="51">
        <v>46</v>
      </c>
      <c r="K9" s="61">
        <v>20</v>
      </c>
      <c r="L9" s="50">
        <f>SUM(M9:N9)</f>
        <v>158</v>
      </c>
      <c r="M9" s="51">
        <v>105</v>
      </c>
      <c r="N9" s="51">
        <v>53</v>
      </c>
      <c r="O9" s="33"/>
      <c r="Q9" s="259"/>
    </row>
    <row r="10" spans="1:17" s="29" customFormat="1" ht="23.25" customHeight="1">
      <c r="A10" s="327"/>
      <c r="B10" s="53" t="s">
        <v>230</v>
      </c>
      <c r="C10" s="112">
        <f aca="true" t="shared" si="2" ref="C10:C18">SUM(D10:E10)</f>
        <v>68</v>
      </c>
      <c r="D10" s="51">
        <v>23</v>
      </c>
      <c r="E10" s="61">
        <v>45</v>
      </c>
      <c r="F10" s="50">
        <f aca="true" t="shared" si="3" ref="F10:F17">SUM(G10:H10)</f>
        <v>0</v>
      </c>
      <c r="G10" s="51">
        <f t="shared" si="1"/>
        <v>0</v>
      </c>
      <c r="H10" s="61">
        <f t="shared" si="1"/>
        <v>0</v>
      </c>
      <c r="I10" s="50">
        <f aca="true" t="shared" si="4" ref="I10:I18">SUM(J10:K10)</f>
        <v>0</v>
      </c>
      <c r="J10" s="51">
        <f aca="true" t="shared" si="5" ref="J10:K18">J21+J32</f>
        <v>0</v>
      </c>
      <c r="K10" s="61">
        <f t="shared" si="5"/>
        <v>0</v>
      </c>
      <c r="L10" s="50">
        <f aca="true" t="shared" si="6" ref="L10:L18">SUM(M10:N10)</f>
        <v>0</v>
      </c>
      <c r="M10" s="51">
        <v>0</v>
      </c>
      <c r="N10" s="51">
        <v>0</v>
      </c>
      <c r="O10" s="33"/>
      <c r="Q10" s="259"/>
    </row>
    <row r="11" spans="1:17" s="29" customFormat="1" ht="23.25" customHeight="1">
      <c r="A11" s="327"/>
      <c r="B11" s="53" t="s">
        <v>231</v>
      </c>
      <c r="C11" s="112">
        <f t="shared" si="2"/>
        <v>97</v>
      </c>
      <c r="D11" s="51">
        <v>82</v>
      </c>
      <c r="E11" s="61">
        <v>15</v>
      </c>
      <c r="F11" s="50">
        <f t="shared" si="3"/>
        <v>0</v>
      </c>
      <c r="G11" s="51">
        <f t="shared" si="1"/>
        <v>0</v>
      </c>
      <c r="H11" s="61">
        <f t="shared" si="1"/>
        <v>0</v>
      </c>
      <c r="I11" s="50">
        <f t="shared" si="4"/>
        <v>0</v>
      </c>
      <c r="J11" s="51">
        <f t="shared" si="5"/>
        <v>0</v>
      </c>
      <c r="K11" s="61">
        <f t="shared" si="5"/>
        <v>0</v>
      </c>
      <c r="L11" s="50">
        <f t="shared" si="6"/>
        <v>0</v>
      </c>
      <c r="M11" s="51">
        <v>0</v>
      </c>
      <c r="N11" s="51">
        <v>0</v>
      </c>
      <c r="O11" s="33"/>
      <c r="Q11" s="259"/>
    </row>
    <row r="12" spans="1:17" s="29" customFormat="1" ht="23.25" customHeight="1">
      <c r="A12" s="327"/>
      <c r="B12" s="53" t="s">
        <v>232</v>
      </c>
      <c r="C12" s="112">
        <f t="shared" si="2"/>
        <v>228</v>
      </c>
      <c r="D12" s="51">
        <v>73</v>
      </c>
      <c r="E12" s="61">
        <v>155</v>
      </c>
      <c r="F12" s="50">
        <f t="shared" si="3"/>
        <v>1</v>
      </c>
      <c r="G12" s="51">
        <f t="shared" si="1"/>
        <v>0</v>
      </c>
      <c r="H12" s="61">
        <f t="shared" si="1"/>
        <v>1</v>
      </c>
      <c r="I12" s="50">
        <f t="shared" si="4"/>
        <v>0</v>
      </c>
      <c r="J12" s="51">
        <f t="shared" si="5"/>
        <v>0</v>
      </c>
      <c r="K12" s="61">
        <f t="shared" si="5"/>
        <v>0</v>
      </c>
      <c r="L12" s="50">
        <f t="shared" si="6"/>
        <v>1</v>
      </c>
      <c r="M12" s="51">
        <v>0</v>
      </c>
      <c r="N12" s="51">
        <v>1</v>
      </c>
      <c r="O12" s="33"/>
      <c r="Q12" s="259"/>
    </row>
    <row r="13" spans="1:17" s="29" customFormat="1" ht="23.25" customHeight="1">
      <c r="A13" s="327"/>
      <c r="B13" s="53" t="s">
        <v>233</v>
      </c>
      <c r="C13" s="112">
        <f t="shared" si="2"/>
        <v>13</v>
      </c>
      <c r="D13" s="51">
        <v>7</v>
      </c>
      <c r="E13" s="61">
        <v>6</v>
      </c>
      <c r="F13" s="50">
        <f t="shared" si="3"/>
        <v>2</v>
      </c>
      <c r="G13" s="51">
        <f t="shared" si="1"/>
        <v>2</v>
      </c>
      <c r="H13" s="61">
        <f t="shared" si="1"/>
        <v>0</v>
      </c>
      <c r="I13" s="50">
        <f t="shared" si="4"/>
        <v>0</v>
      </c>
      <c r="J13" s="51">
        <f t="shared" si="5"/>
        <v>0</v>
      </c>
      <c r="K13" s="61">
        <f t="shared" si="5"/>
        <v>0</v>
      </c>
      <c r="L13" s="50">
        <f t="shared" si="6"/>
        <v>2</v>
      </c>
      <c r="M13" s="51">
        <v>2</v>
      </c>
      <c r="N13" s="51">
        <v>0</v>
      </c>
      <c r="O13" s="33"/>
      <c r="Q13" s="259"/>
    </row>
    <row r="14" spans="1:17" s="29" customFormat="1" ht="23.25" customHeight="1">
      <c r="A14" s="327"/>
      <c r="B14" s="53" t="s">
        <v>234</v>
      </c>
      <c r="C14" s="112">
        <f t="shared" si="2"/>
        <v>81</v>
      </c>
      <c r="D14" s="51">
        <v>10</v>
      </c>
      <c r="E14" s="61">
        <v>71</v>
      </c>
      <c r="F14" s="50">
        <f t="shared" si="3"/>
        <v>3</v>
      </c>
      <c r="G14" s="51">
        <f t="shared" si="1"/>
        <v>1</v>
      </c>
      <c r="H14" s="61">
        <f t="shared" si="1"/>
        <v>2</v>
      </c>
      <c r="I14" s="50">
        <f t="shared" si="4"/>
        <v>0</v>
      </c>
      <c r="J14" s="51">
        <f t="shared" si="5"/>
        <v>0</v>
      </c>
      <c r="K14" s="61">
        <f t="shared" si="5"/>
        <v>0</v>
      </c>
      <c r="L14" s="50">
        <f t="shared" si="6"/>
        <v>3</v>
      </c>
      <c r="M14" s="51">
        <v>1</v>
      </c>
      <c r="N14" s="51">
        <v>2</v>
      </c>
      <c r="O14" s="33"/>
      <c r="Q14" s="259"/>
    </row>
    <row r="15" spans="1:17" s="29" customFormat="1" ht="23.25" customHeight="1">
      <c r="A15" s="327"/>
      <c r="B15" s="53" t="s">
        <v>235</v>
      </c>
      <c r="C15" s="112">
        <f t="shared" si="2"/>
        <v>0</v>
      </c>
      <c r="D15" s="51">
        <v>0</v>
      </c>
      <c r="E15" s="61">
        <v>0</v>
      </c>
      <c r="F15" s="50">
        <f t="shared" si="3"/>
        <v>0</v>
      </c>
      <c r="G15" s="51">
        <f t="shared" si="1"/>
        <v>0</v>
      </c>
      <c r="H15" s="61">
        <f t="shared" si="1"/>
        <v>0</v>
      </c>
      <c r="I15" s="50">
        <f t="shared" si="4"/>
        <v>0</v>
      </c>
      <c r="J15" s="51">
        <f t="shared" si="5"/>
        <v>0</v>
      </c>
      <c r="K15" s="61">
        <f t="shared" si="5"/>
        <v>0</v>
      </c>
      <c r="L15" s="50">
        <f t="shared" si="6"/>
        <v>0</v>
      </c>
      <c r="M15" s="51">
        <v>0</v>
      </c>
      <c r="N15" s="51">
        <v>0</v>
      </c>
      <c r="O15" s="33"/>
      <c r="Q15" s="259"/>
    </row>
    <row r="16" spans="1:17" s="29" customFormat="1" ht="23.25" customHeight="1">
      <c r="A16" s="327"/>
      <c r="B16" s="53" t="s">
        <v>108</v>
      </c>
      <c r="C16" s="112">
        <f t="shared" si="2"/>
        <v>1</v>
      </c>
      <c r="D16" s="51">
        <v>0</v>
      </c>
      <c r="E16" s="61">
        <v>1</v>
      </c>
      <c r="F16" s="50">
        <f t="shared" si="3"/>
        <v>0</v>
      </c>
      <c r="G16" s="51">
        <f t="shared" si="1"/>
        <v>0</v>
      </c>
      <c r="H16" s="61">
        <f t="shared" si="1"/>
        <v>0</v>
      </c>
      <c r="I16" s="50">
        <f t="shared" si="4"/>
        <v>0</v>
      </c>
      <c r="J16" s="51">
        <f t="shared" si="5"/>
        <v>0</v>
      </c>
      <c r="K16" s="61">
        <f t="shared" si="5"/>
        <v>0</v>
      </c>
      <c r="L16" s="50">
        <f t="shared" si="6"/>
        <v>0</v>
      </c>
      <c r="M16" s="51">
        <f>M27+M38</f>
        <v>0</v>
      </c>
      <c r="N16" s="51">
        <v>0</v>
      </c>
      <c r="O16" s="33"/>
      <c r="Q16" s="259"/>
    </row>
    <row r="17" spans="1:17" s="29" customFormat="1" ht="23.25" customHeight="1">
      <c r="A17" s="327"/>
      <c r="B17" s="53" t="s">
        <v>236</v>
      </c>
      <c r="C17" s="112">
        <f t="shared" si="2"/>
        <v>36</v>
      </c>
      <c r="D17" s="51">
        <v>4</v>
      </c>
      <c r="E17" s="61">
        <v>32</v>
      </c>
      <c r="F17" s="50">
        <f t="shared" si="3"/>
        <v>9</v>
      </c>
      <c r="G17" s="51">
        <f t="shared" si="1"/>
        <v>7</v>
      </c>
      <c r="H17" s="61">
        <f t="shared" si="1"/>
        <v>2</v>
      </c>
      <c r="I17" s="50">
        <f t="shared" si="4"/>
        <v>1</v>
      </c>
      <c r="J17" s="51">
        <v>1</v>
      </c>
      <c r="K17" s="61">
        <v>0</v>
      </c>
      <c r="L17" s="50">
        <f t="shared" si="6"/>
        <v>8</v>
      </c>
      <c r="M17" s="51">
        <f>M28+M39</f>
        <v>6</v>
      </c>
      <c r="N17" s="51">
        <v>2</v>
      </c>
      <c r="O17" s="33"/>
      <c r="Q17" s="259"/>
    </row>
    <row r="18" spans="1:17" s="29" customFormat="1" ht="23.25" customHeight="1">
      <c r="A18" s="327"/>
      <c r="B18" s="53" t="s">
        <v>237</v>
      </c>
      <c r="C18" s="112">
        <f t="shared" si="2"/>
        <v>70</v>
      </c>
      <c r="D18" s="51">
        <v>28</v>
      </c>
      <c r="E18" s="63">
        <v>42</v>
      </c>
      <c r="F18" s="50">
        <f>SUM(G18:H18)</f>
        <v>2</v>
      </c>
      <c r="G18" s="56">
        <f>G29+G40</f>
        <v>2</v>
      </c>
      <c r="H18" s="63">
        <f t="shared" si="1"/>
        <v>0</v>
      </c>
      <c r="I18" s="255">
        <f t="shared" si="4"/>
        <v>0</v>
      </c>
      <c r="J18" s="56">
        <f t="shared" si="5"/>
        <v>0</v>
      </c>
      <c r="K18" s="63">
        <f t="shared" si="5"/>
        <v>0</v>
      </c>
      <c r="L18" s="255">
        <f t="shared" si="6"/>
        <v>2</v>
      </c>
      <c r="M18" s="56">
        <v>2</v>
      </c>
      <c r="N18" s="56">
        <v>0</v>
      </c>
      <c r="O18" s="33"/>
      <c r="Q18" s="259"/>
    </row>
    <row r="19" spans="1:17" s="29" customFormat="1" ht="28.5" customHeight="1">
      <c r="A19" s="315" t="s">
        <v>72</v>
      </c>
      <c r="B19" s="57" t="s">
        <v>6</v>
      </c>
      <c r="C19" s="59">
        <f>SUM(D19:E19)</f>
        <v>1078</v>
      </c>
      <c r="D19" s="59">
        <f>SUM(D20:D29)</f>
        <v>390</v>
      </c>
      <c r="E19" s="254">
        <f>SUM(E20:E29)</f>
        <v>688</v>
      </c>
      <c r="F19" s="58">
        <f>SUM(F20:F29)</f>
        <v>236</v>
      </c>
      <c r="G19" s="59">
        <f aca="true" t="shared" si="7" ref="G19:M19">SUM(G20:G29)</f>
        <v>160</v>
      </c>
      <c r="H19" s="254">
        <f t="shared" si="7"/>
        <v>76</v>
      </c>
      <c r="I19" s="58">
        <f t="shared" si="7"/>
        <v>67</v>
      </c>
      <c r="J19" s="59">
        <f t="shared" si="7"/>
        <v>47</v>
      </c>
      <c r="K19" s="254">
        <f t="shared" si="7"/>
        <v>20</v>
      </c>
      <c r="L19" s="58">
        <f>SUM(M19:N19)</f>
        <v>169</v>
      </c>
      <c r="M19" s="59">
        <f t="shared" si="7"/>
        <v>113</v>
      </c>
      <c r="N19" s="59">
        <f>SUM(N20:N29)</f>
        <v>56</v>
      </c>
      <c r="O19" s="33"/>
      <c r="Q19" s="259"/>
    </row>
    <row r="20" spans="1:17" s="29" customFormat="1" ht="23.25" customHeight="1">
      <c r="A20" s="327"/>
      <c r="B20" s="53" t="s">
        <v>229</v>
      </c>
      <c r="C20" s="112">
        <f>SUM(D20:E20)</f>
        <v>511</v>
      </c>
      <c r="D20" s="51">
        <v>181</v>
      </c>
      <c r="E20" s="61">
        <v>330</v>
      </c>
      <c r="F20" s="166">
        <f>SUM(G20:H20)</f>
        <v>221</v>
      </c>
      <c r="G20" s="51">
        <f>J20+M20</f>
        <v>150</v>
      </c>
      <c r="H20" s="51">
        <f>K20+N20</f>
        <v>71</v>
      </c>
      <c r="I20" s="166">
        <f>SUM(J20:K20)</f>
        <v>66</v>
      </c>
      <c r="J20" s="133">
        <v>46</v>
      </c>
      <c r="K20" s="155">
        <v>20</v>
      </c>
      <c r="L20" s="50">
        <f>SUM(M20:N20)</f>
        <v>155</v>
      </c>
      <c r="M20" s="51">
        <v>104</v>
      </c>
      <c r="N20" s="133">
        <v>51</v>
      </c>
      <c r="O20" s="33"/>
      <c r="Q20" s="259"/>
    </row>
    <row r="21" spans="1:17" s="29" customFormat="1" ht="23.25" customHeight="1">
      <c r="A21" s="327"/>
      <c r="B21" s="53" t="s">
        <v>230</v>
      </c>
      <c r="C21" s="112">
        <f aca="true" t="shared" si="8" ref="C21:C29">SUM(D21:E21)</f>
        <v>68</v>
      </c>
      <c r="D21" s="51">
        <v>23</v>
      </c>
      <c r="E21" s="61">
        <v>45</v>
      </c>
      <c r="F21" s="52">
        <f aca="true" t="shared" si="9" ref="F21:F29">SUM(G21:H21)</f>
        <v>0</v>
      </c>
      <c r="G21" s="51">
        <f aca="true" t="shared" si="10" ref="G21:G29">J21+M21</f>
        <v>0</v>
      </c>
      <c r="H21" s="51">
        <f aca="true" t="shared" si="11" ref="H21:H29">K21+N21</f>
        <v>0</v>
      </c>
      <c r="I21" s="52">
        <f aca="true" t="shared" si="12" ref="I21:I29">SUM(J21:K21)</f>
        <v>0</v>
      </c>
      <c r="J21" s="51">
        <v>0</v>
      </c>
      <c r="K21" s="61">
        <v>0</v>
      </c>
      <c r="L21" s="50">
        <f aca="true" t="shared" si="13" ref="L21:L29">SUM(M21:N21)</f>
        <v>0</v>
      </c>
      <c r="M21" s="51">
        <v>0</v>
      </c>
      <c r="N21" s="51">
        <v>0</v>
      </c>
      <c r="O21" s="33"/>
      <c r="Q21" s="259"/>
    </row>
    <row r="22" spans="1:17" s="29" customFormat="1" ht="23.25" customHeight="1">
      <c r="A22" s="327"/>
      <c r="B22" s="53" t="s">
        <v>231</v>
      </c>
      <c r="C22" s="112">
        <f t="shared" si="8"/>
        <v>97</v>
      </c>
      <c r="D22" s="51">
        <v>82</v>
      </c>
      <c r="E22" s="61">
        <v>15</v>
      </c>
      <c r="F22" s="52">
        <f>SUM(G22:H22)</f>
        <v>0</v>
      </c>
      <c r="G22" s="51">
        <f t="shared" si="10"/>
        <v>0</v>
      </c>
      <c r="H22" s="51">
        <f t="shared" si="11"/>
        <v>0</v>
      </c>
      <c r="I22" s="52">
        <f t="shared" si="12"/>
        <v>0</v>
      </c>
      <c r="J22" s="51">
        <v>0</v>
      </c>
      <c r="K22" s="61">
        <v>0</v>
      </c>
      <c r="L22" s="50">
        <f t="shared" si="13"/>
        <v>0</v>
      </c>
      <c r="M22" s="51">
        <v>0</v>
      </c>
      <c r="N22" s="51">
        <v>0</v>
      </c>
      <c r="O22" s="33"/>
      <c r="Q22" s="259"/>
    </row>
    <row r="23" spans="1:17" s="29" customFormat="1" ht="23.25" customHeight="1">
      <c r="A23" s="327"/>
      <c r="B23" s="53" t="s">
        <v>232</v>
      </c>
      <c r="C23" s="112">
        <f t="shared" si="8"/>
        <v>228</v>
      </c>
      <c r="D23" s="51">
        <v>73</v>
      </c>
      <c r="E23" s="61">
        <v>155</v>
      </c>
      <c r="F23" s="52">
        <f>SUM(G23:H23)</f>
        <v>1</v>
      </c>
      <c r="G23" s="51">
        <f t="shared" si="10"/>
        <v>0</v>
      </c>
      <c r="H23" s="51">
        <f>K23+N23</f>
        <v>1</v>
      </c>
      <c r="I23" s="52">
        <f t="shared" si="12"/>
        <v>0</v>
      </c>
      <c r="J23" s="51">
        <v>0</v>
      </c>
      <c r="K23" s="61">
        <v>0</v>
      </c>
      <c r="L23" s="50">
        <f>SUM(M23:N23)</f>
        <v>1</v>
      </c>
      <c r="M23" s="51">
        <v>0</v>
      </c>
      <c r="N23" s="51">
        <v>1</v>
      </c>
      <c r="O23" s="33"/>
      <c r="Q23" s="259"/>
    </row>
    <row r="24" spans="1:17" s="29" customFormat="1" ht="23.25" customHeight="1">
      <c r="A24" s="327"/>
      <c r="B24" s="53" t="s">
        <v>233</v>
      </c>
      <c r="C24" s="112">
        <f t="shared" si="8"/>
        <v>13</v>
      </c>
      <c r="D24" s="51">
        <v>7</v>
      </c>
      <c r="E24" s="61">
        <v>6</v>
      </c>
      <c r="F24" s="52">
        <f t="shared" si="9"/>
        <v>2</v>
      </c>
      <c r="G24" s="51">
        <f t="shared" si="10"/>
        <v>2</v>
      </c>
      <c r="H24" s="51">
        <f t="shared" si="11"/>
        <v>0</v>
      </c>
      <c r="I24" s="52">
        <f t="shared" si="12"/>
        <v>0</v>
      </c>
      <c r="J24" s="51">
        <v>0</v>
      </c>
      <c r="K24" s="61">
        <v>0</v>
      </c>
      <c r="L24" s="50">
        <f t="shared" si="13"/>
        <v>2</v>
      </c>
      <c r="M24" s="51">
        <v>2</v>
      </c>
      <c r="N24" s="51">
        <v>0</v>
      </c>
      <c r="O24" s="167"/>
      <c r="P24" s="168"/>
      <c r="Q24" s="259"/>
    </row>
    <row r="25" spans="1:17" s="29" customFormat="1" ht="23.25" customHeight="1">
      <c r="A25" s="327"/>
      <c r="B25" s="53" t="s">
        <v>234</v>
      </c>
      <c r="C25" s="112">
        <f t="shared" si="8"/>
        <v>81</v>
      </c>
      <c r="D25" s="51">
        <v>10</v>
      </c>
      <c r="E25" s="61">
        <v>71</v>
      </c>
      <c r="F25" s="52">
        <f t="shared" si="9"/>
        <v>3</v>
      </c>
      <c r="G25" s="51">
        <f t="shared" si="10"/>
        <v>1</v>
      </c>
      <c r="H25" s="51">
        <f t="shared" si="11"/>
        <v>2</v>
      </c>
      <c r="I25" s="52">
        <f t="shared" si="12"/>
        <v>0</v>
      </c>
      <c r="J25" s="51">
        <v>0</v>
      </c>
      <c r="K25" s="61">
        <v>0</v>
      </c>
      <c r="L25" s="50">
        <f t="shared" si="13"/>
        <v>3</v>
      </c>
      <c r="M25" s="51">
        <v>1</v>
      </c>
      <c r="N25" s="51">
        <v>2</v>
      </c>
      <c r="O25" s="33"/>
      <c r="Q25" s="259"/>
    </row>
    <row r="26" spans="1:17" s="29" customFormat="1" ht="23.25" customHeight="1">
      <c r="A26" s="327"/>
      <c r="B26" s="53" t="s">
        <v>235</v>
      </c>
      <c r="C26" s="112">
        <f t="shared" si="8"/>
        <v>0</v>
      </c>
      <c r="D26" s="51">
        <v>0</v>
      </c>
      <c r="E26" s="61">
        <v>0</v>
      </c>
      <c r="F26" s="52">
        <f t="shared" si="9"/>
        <v>0</v>
      </c>
      <c r="G26" s="51">
        <f t="shared" si="10"/>
        <v>0</v>
      </c>
      <c r="H26" s="51">
        <f t="shared" si="11"/>
        <v>0</v>
      </c>
      <c r="I26" s="52">
        <f t="shared" si="12"/>
        <v>0</v>
      </c>
      <c r="J26" s="51">
        <v>0</v>
      </c>
      <c r="K26" s="61">
        <v>0</v>
      </c>
      <c r="L26" s="50">
        <f t="shared" si="13"/>
        <v>0</v>
      </c>
      <c r="M26" s="51">
        <v>0</v>
      </c>
      <c r="N26" s="51">
        <v>0</v>
      </c>
      <c r="O26" s="33"/>
      <c r="Q26" s="259"/>
    </row>
    <row r="27" spans="1:17" s="29" customFormat="1" ht="23.25" customHeight="1">
      <c r="A27" s="327"/>
      <c r="B27" s="53" t="s">
        <v>108</v>
      </c>
      <c r="C27" s="112">
        <f t="shared" si="8"/>
        <v>1</v>
      </c>
      <c r="D27" s="51">
        <v>0</v>
      </c>
      <c r="E27" s="61">
        <v>1</v>
      </c>
      <c r="F27" s="52">
        <f t="shared" si="9"/>
        <v>0</v>
      </c>
      <c r="G27" s="51">
        <f t="shared" si="10"/>
        <v>0</v>
      </c>
      <c r="H27" s="51">
        <f t="shared" si="11"/>
        <v>0</v>
      </c>
      <c r="I27" s="52">
        <f t="shared" si="12"/>
        <v>0</v>
      </c>
      <c r="J27" s="51">
        <v>0</v>
      </c>
      <c r="K27" s="61">
        <v>0</v>
      </c>
      <c r="L27" s="50">
        <f t="shared" si="13"/>
        <v>0</v>
      </c>
      <c r="M27" s="51">
        <v>0</v>
      </c>
      <c r="N27" s="51">
        <v>0</v>
      </c>
      <c r="O27" s="33"/>
      <c r="Q27" s="259"/>
    </row>
    <row r="28" spans="1:17" s="29" customFormat="1" ht="23.25" customHeight="1">
      <c r="A28" s="327"/>
      <c r="B28" s="53" t="s">
        <v>236</v>
      </c>
      <c r="C28" s="112">
        <f t="shared" si="8"/>
        <v>36</v>
      </c>
      <c r="D28" s="51">
        <v>4</v>
      </c>
      <c r="E28" s="61">
        <v>32</v>
      </c>
      <c r="F28" s="52">
        <f t="shared" si="9"/>
        <v>9</v>
      </c>
      <c r="G28" s="51">
        <f t="shared" si="10"/>
        <v>7</v>
      </c>
      <c r="H28" s="51">
        <f t="shared" si="11"/>
        <v>2</v>
      </c>
      <c r="I28" s="52">
        <f t="shared" si="12"/>
        <v>1</v>
      </c>
      <c r="J28" s="51">
        <v>1</v>
      </c>
      <c r="K28" s="61">
        <v>0</v>
      </c>
      <c r="L28" s="50">
        <f t="shared" si="13"/>
        <v>8</v>
      </c>
      <c r="M28" s="51">
        <v>6</v>
      </c>
      <c r="N28" s="51">
        <v>2</v>
      </c>
      <c r="O28" s="33"/>
      <c r="Q28" s="259"/>
    </row>
    <row r="29" spans="1:17" s="29" customFormat="1" ht="23.25" customHeight="1">
      <c r="A29" s="379"/>
      <c r="B29" s="62" t="s">
        <v>237</v>
      </c>
      <c r="C29" s="112">
        <f t="shared" si="8"/>
        <v>43</v>
      </c>
      <c r="D29" s="56">
        <v>10</v>
      </c>
      <c r="E29" s="63">
        <v>33</v>
      </c>
      <c r="F29" s="55">
        <f t="shared" si="9"/>
        <v>0</v>
      </c>
      <c r="G29" s="51">
        <f t="shared" si="10"/>
        <v>0</v>
      </c>
      <c r="H29" s="51">
        <f t="shared" si="11"/>
        <v>0</v>
      </c>
      <c r="I29" s="55">
        <f t="shared" si="12"/>
        <v>0</v>
      </c>
      <c r="J29" s="56">
        <v>0</v>
      </c>
      <c r="K29" s="63">
        <v>0</v>
      </c>
      <c r="L29" s="255">
        <f t="shared" si="13"/>
        <v>0</v>
      </c>
      <c r="M29" s="56">
        <v>0</v>
      </c>
      <c r="N29" s="56">
        <v>0</v>
      </c>
      <c r="O29" s="33"/>
      <c r="Q29" s="259"/>
    </row>
    <row r="30" spans="1:17" s="29" customFormat="1" ht="28.5" customHeight="1">
      <c r="A30" s="318" t="s">
        <v>86</v>
      </c>
      <c r="B30" s="164" t="s">
        <v>6</v>
      </c>
      <c r="C30" s="59">
        <f>SUM(D30:E30)</f>
        <v>45</v>
      </c>
      <c r="D30" s="59">
        <f>SUM(D31:D40)</f>
        <v>22</v>
      </c>
      <c r="E30" s="254">
        <f>SUM(E31:E40)</f>
        <v>23</v>
      </c>
      <c r="F30" s="58">
        <f>SUM(F31:F40)</f>
        <v>5</v>
      </c>
      <c r="G30" s="59">
        <f>SUM(G31:G40)</f>
        <v>3</v>
      </c>
      <c r="H30" s="254">
        <f aca="true" t="shared" si="14" ref="H30:N30">SUM(H31:H40)</f>
        <v>2</v>
      </c>
      <c r="I30" s="59">
        <f t="shared" si="14"/>
        <v>0</v>
      </c>
      <c r="J30" s="59">
        <f t="shared" si="14"/>
        <v>0</v>
      </c>
      <c r="K30" s="254">
        <f t="shared" si="14"/>
        <v>0</v>
      </c>
      <c r="L30" s="58">
        <f>SUM(L31:L40)</f>
        <v>5</v>
      </c>
      <c r="M30" s="59">
        <f>SUM(M31:M40)</f>
        <v>3</v>
      </c>
      <c r="N30" s="59">
        <f t="shared" si="14"/>
        <v>2</v>
      </c>
      <c r="O30" s="33"/>
      <c r="Q30" s="259"/>
    </row>
    <row r="31" spans="1:17" s="29" customFormat="1" ht="23.25" customHeight="1">
      <c r="A31" s="327"/>
      <c r="B31" s="53" t="s">
        <v>229</v>
      </c>
      <c r="C31" s="112">
        <f>SUM(D31:E31)</f>
        <v>18</v>
      </c>
      <c r="D31" s="51">
        <v>4</v>
      </c>
      <c r="E31" s="61">
        <v>14</v>
      </c>
      <c r="F31" s="166">
        <f>SUM(G31:H31)</f>
        <v>3</v>
      </c>
      <c r="G31" s="51">
        <f>J31+M31</f>
        <v>1</v>
      </c>
      <c r="H31" s="51">
        <f>K31+N31</f>
        <v>2</v>
      </c>
      <c r="I31" s="166">
        <f>SUM(J31:K31)</f>
        <v>0</v>
      </c>
      <c r="J31" s="133">
        <v>0</v>
      </c>
      <c r="K31" s="155">
        <v>0</v>
      </c>
      <c r="L31" s="50">
        <f>SUM(M31:N31)</f>
        <v>3</v>
      </c>
      <c r="M31" s="51">
        <v>1</v>
      </c>
      <c r="N31" s="133">
        <v>2</v>
      </c>
      <c r="O31" s="33"/>
      <c r="Q31" s="259"/>
    </row>
    <row r="32" spans="1:17" s="29" customFormat="1" ht="23.25" customHeight="1">
      <c r="A32" s="327"/>
      <c r="B32" s="53" t="s">
        <v>230</v>
      </c>
      <c r="C32" s="112">
        <f aca="true" t="shared" si="15" ref="C32:C40">SUM(D32:E32)</f>
        <v>0</v>
      </c>
      <c r="D32" s="51">
        <v>0</v>
      </c>
      <c r="E32" s="61">
        <v>0</v>
      </c>
      <c r="F32" s="52">
        <f aca="true" t="shared" si="16" ref="F32:F40">SUM(G32:H32)</f>
        <v>0</v>
      </c>
      <c r="G32" s="51">
        <f aca="true" t="shared" si="17" ref="G32:G39">J32+M32</f>
        <v>0</v>
      </c>
      <c r="H32" s="51">
        <f aca="true" t="shared" si="18" ref="H32:H40">K32+N32</f>
        <v>0</v>
      </c>
      <c r="I32" s="52">
        <f aca="true" t="shared" si="19" ref="I32:I40">SUM(J32:K32)</f>
        <v>0</v>
      </c>
      <c r="J32" s="51">
        <v>0</v>
      </c>
      <c r="K32" s="61">
        <v>0</v>
      </c>
      <c r="L32" s="50">
        <f aca="true" t="shared" si="20" ref="L32:L40">SUM(M32:N32)</f>
        <v>0</v>
      </c>
      <c r="M32" s="51">
        <v>0</v>
      </c>
      <c r="N32" s="51">
        <v>0</v>
      </c>
      <c r="O32" s="33"/>
      <c r="Q32" s="259"/>
    </row>
    <row r="33" spans="1:17" s="29" customFormat="1" ht="23.25" customHeight="1">
      <c r="A33" s="327"/>
      <c r="B33" s="53" t="s">
        <v>231</v>
      </c>
      <c r="C33" s="112">
        <f t="shared" si="15"/>
        <v>0</v>
      </c>
      <c r="D33" s="51">
        <v>0</v>
      </c>
      <c r="E33" s="61">
        <v>0</v>
      </c>
      <c r="F33" s="52">
        <f t="shared" si="16"/>
        <v>0</v>
      </c>
      <c r="G33" s="51">
        <f t="shared" si="17"/>
        <v>0</v>
      </c>
      <c r="H33" s="51">
        <f t="shared" si="18"/>
        <v>0</v>
      </c>
      <c r="I33" s="52">
        <f t="shared" si="19"/>
        <v>0</v>
      </c>
      <c r="J33" s="51">
        <v>0</v>
      </c>
      <c r="K33" s="61">
        <v>0</v>
      </c>
      <c r="L33" s="50">
        <f t="shared" si="20"/>
        <v>0</v>
      </c>
      <c r="M33" s="51">
        <v>0</v>
      </c>
      <c r="N33" s="51">
        <v>0</v>
      </c>
      <c r="O33" s="33"/>
      <c r="Q33" s="259"/>
    </row>
    <row r="34" spans="1:17" s="29" customFormat="1" ht="23.25" customHeight="1">
      <c r="A34" s="327"/>
      <c r="B34" s="53" t="s">
        <v>232</v>
      </c>
      <c r="C34" s="112">
        <f t="shared" si="15"/>
        <v>0</v>
      </c>
      <c r="D34" s="51">
        <v>0</v>
      </c>
      <c r="E34" s="61">
        <v>0</v>
      </c>
      <c r="F34" s="52">
        <f t="shared" si="16"/>
        <v>0</v>
      </c>
      <c r="G34" s="51">
        <f t="shared" si="17"/>
        <v>0</v>
      </c>
      <c r="H34" s="51">
        <f t="shared" si="18"/>
        <v>0</v>
      </c>
      <c r="I34" s="52">
        <f t="shared" si="19"/>
        <v>0</v>
      </c>
      <c r="J34" s="51">
        <v>0</v>
      </c>
      <c r="K34" s="61">
        <v>0</v>
      </c>
      <c r="L34" s="50">
        <f t="shared" si="20"/>
        <v>0</v>
      </c>
      <c r="M34" s="51">
        <v>0</v>
      </c>
      <c r="N34" s="51">
        <v>0</v>
      </c>
      <c r="O34" s="33"/>
      <c r="Q34" s="259"/>
    </row>
    <row r="35" spans="1:17" s="29" customFormat="1" ht="23.25" customHeight="1">
      <c r="A35" s="327"/>
      <c r="B35" s="53" t="s">
        <v>233</v>
      </c>
      <c r="C35" s="112">
        <f t="shared" si="15"/>
        <v>0</v>
      </c>
      <c r="D35" s="51">
        <v>0</v>
      </c>
      <c r="E35" s="61">
        <v>0</v>
      </c>
      <c r="F35" s="50">
        <f t="shared" si="16"/>
        <v>0</v>
      </c>
      <c r="G35" s="51">
        <f t="shared" si="17"/>
        <v>0</v>
      </c>
      <c r="H35" s="51">
        <f t="shared" si="18"/>
        <v>0</v>
      </c>
      <c r="I35" s="52">
        <f t="shared" si="19"/>
        <v>0</v>
      </c>
      <c r="J35" s="51">
        <v>0</v>
      </c>
      <c r="K35" s="61">
        <v>0</v>
      </c>
      <c r="L35" s="50">
        <f t="shared" si="20"/>
        <v>0</v>
      </c>
      <c r="M35" s="51">
        <v>0</v>
      </c>
      <c r="N35" s="51">
        <v>0</v>
      </c>
      <c r="O35" s="33"/>
      <c r="Q35" s="259"/>
    </row>
    <row r="36" spans="1:17" s="29" customFormat="1" ht="23.25" customHeight="1">
      <c r="A36" s="327"/>
      <c r="B36" s="53" t="s">
        <v>234</v>
      </c>
      <c r="C36" s="112">
        <f t="shared" si="15"/>
        <v>0</v>
      </c>
      <c r="D36" s="51">
        <v>0</v>
      </c>
      <c r="E36" s="61">
        <v>0</v>
      </c>
      <c r="F36" s="52">
        <f t="shared" si="16"/>
        <v>0</v>
      </c>
      <c r="G36" s="51">
        <f t="shared" si="17"/>
        <v>0</v>
      </c>
      <c r="H36" s="51">
        <f t="shared" si="18"/>
        <v>0</v>
      </c>
      <c r="I36" s="52">
        <f t="shared" si="19"/>
        <v>0</v>
      </c>
      <c r="J36" s="51">
        <v>0</v>
      </c>
      <c r="K36" s="61">
        <v>0</v>
      </c>
      <c r="L36" s="50">
        <f t="shared" si="20"/>
        <v>0</v>
      </c>
      <c r="M36" s="51">
        <v>0</v>
      </c>
      <c r="N36" s="51">
        <v>0</v>
      </c>
      <c r="O36" s="33"/>
      <c r="Q36" s="259"/>
    </row>
    <row r="37" spans="1:17" s="29" customFormat="1" ht="23.25" customHeight="1">
      <c r="A37" s="327"/>
      <c r="B37" s="53" t="s">
        <v>235</v>
      </c>
      <c r="C37" s="112">
        <f t="shared" si="15"/>
        <v>0</v>
      </c>
      <c r="D37" s="51">
        <v>0</v>
      </c>
      <c r="E37" s="61">
        <v>0</v>
      </c>
      <c r="F37" s="52">
        <f t="shared" si="16"/>
        <v>0</v>
      </c>
      <c r="G37" s="51">
        <f t="shared" si="17"/>
        <v>0</v>
      </c>
      <c r="H37" s="51">
        <f t="shared" si="18"/>
        <v>0</v>
      </c>
      <c r="I37" s="52">
        <f t="shared" si="19"/>
        <v>0</v>
      </c>
      <c r="J37" s="51">
        <v>0</v>
      </c>
      <c r="K37" s="61">
        <v>0</v>
      </c>
      <c r="L37" s="50">
        <f t="shared" si="20"/>
        <v>0</v>
      </c>
      <c r="M37" s="51">
        <v>0</v>
      </c>
      <c r="N37" s="51">
        <v>0</v>
      </c>
      <c r="O37" s="33"/>
      <c r="Q37" s="259"/>
    </row>
    <row r="38" spans="1:17" s="29" customFormat="1" ht="23.25" customHeight="1">
      <c r="A38" s="327"/>
      <c r="B38" s="53" t="s">
        <v>108</v>
      </c>
      <c r="C38" s="112">
        <f t="shared" si="15"/>
        <v>0</v>
      </c>
      <c r="D38" s="51">
        <v>0</v>
      </c>
      <c r="E38" s="61">
        <v>0</v>
      </c>
      <c r="F38" s="52">
        <f t="shared" si="16"/>
        <v>0</v>
      </c>
      <c r="G38" s="51">
        <f t="shared" si="17"/>
        <v>0</v>
      </c>
      <c r="H38" s="51">
        <f t="shared" si="18"/>
        <v>0</v>
      </c>
      <c r="I38" s="52">
        <f t="shared" si="19"/>
        <v>0</v>
      </c>
      <c r="J38" s="51">
        <v>0</v>
      </c>
      <c r="K38" s="61">
        <v>0</v>
      </c>
      <c r="L38" s="50">
        <f t="shared" si="20"/>
        <v>0</v>
      </c>
      <c r="M38" s="51">
        <v>0</v>
      </c>
      <c r="N38" s="51">
        <v>0</v>
      </c>
      <c r="O38" s="33"/>
      <c r="Q38" s="259"/>
    </row>
    <row r="39" spans="1:17" s="29" customFormat="1" ht="23.25" customHeight="1">
      <c r="A39" s="327"/>
      <c r="B39" s="53" t="s">
        <v>236</v>
      </c>
      <c r="C39" s="112">
        <f t="shared" si="15"/>
        <v>0</v>
      </c>
      <c r="D39" s="51">
        <v>0</v>
      </c>
      <c r="E39" s="61">
        <v>0</v>
      </c>
      <c r="F39" s="52">
        <f t="shared" si="16"/>
        <v>0</v>
      </c>
      <c r="G39" s="51">
        <f t="shared" si="17"/>
        <v>0</v>
      </c>
      <c r="H39" s="51">
        <f t="shared" si="18"/>
        <v>0</v>
      </c>
      <c r="I39" s="52">
        <f t="shared" si="19"/>
        <v>0</v>
      </c>
      <c r="J39" s="51">
        <v>0</v>
      </c>
      <c r="K39" s="61">
        <v>0</v>
      </c>
      <c r="L39" s="50">
        <f t="shared" si="20"/>
        <v>0</v>
      </c>
      <c r="M39" s="51">
        <v>0</v>
      </c>
      <c r="N39" s="51">
        <v>0</v>
      </c>
      <c r="O39" s="33"/>
      <c r="Q39" s="259"/>
    </row>
    <row r="40" spans="1:17" s="29" customFormat="1" ht="23.25" customHeight="1" thickBot="1">
      <c r="A40" s="378"/>
      <c r="B40" s="64" t="s">
        <v>237</v>
      </c>
      <c r="C40" s="65">
        <f t="shared" si="15"/>
        <v>27</v>
      </c>
      <c r="D40" s="66">
        <v>18</v>
      </c>
      <c r="E40" s="68">
        <v>9</v>
      </c>
      <c r="F40" s="67">
        <f t="shared" si="16"/>
        <v>2</v>
      </c>
      <c r="G40" s="66">
        <f>J40+M40</f>
        <v>2</v>
      </c>
      <c r="H40" s="66">
        <f t="shared" si="18"/>
        <v>0</v>
      </c>
      <c r="I40" s="67">
        <f t="shared" si="19"/>
        <v>0</v>
      </c>
      <c r="J40" s="66">
        <v>0</v>
      </c>
      <c r="K40" s="68">
        <v>0</v>
      </c>
      <c r="L40" s="153">
        <f t="shared" si="20"/>
        <v>2</v>
      </c>
      <c r="M40" s="66">
        <v>2</v>
      </c>
      <c r="N40" s="66">
        <v>0</v>
      </c>
      <c r="O40" s="33"/>
      <c r="Q40" s="259"/>
    </row>
  </sheetData>
  <sheetProtection/>
  <mergeCells count="9">
    <mergeCell ref="L5:N6"/>
    <mergeCell ref="A4:B7"/>
    <mergeCell ref="F4:N4"/>
    <mergeCell ref="I5:K6"/>
    <mergeCell ref="A30:A40"/>
    <mergeCell ref="A19:A29"/>
    <mergeCell ref="A8:A18"/>
    <mergeCell ref="C4:E6"/>
    <mergeCell ref="F5:H6"/>
  </mergeCells>
  <printOptions/>
  <pageMargins left="0.5905511811023623" right="0.5905511811023623" top="0.7874015748031497" bottom="0.5118110236220472" header="0.5118110236220472" footer="0.5118110236220472"/>
  <pageSetup horizontalDpi="600" verticalDpi="600" orientation="portrait" paperSize="9" scale="83" r:id="rId1"/>
  <headerFooter scaleWithDoc="0" alignWithMargins="0">
    <oddHeader>&amp;L&amp;11卒業後・高校</oddHeader>
    <oddFooter>&amp;C&amp;"Century,標準"93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SheetLayoutView="100" zoomScalePageLayoutView="0" workbookViewId="0" topLeftCell="A1">
      <pane ySplit="7" topLeftCell="A8" activePane="bottomLeft" state="frozen"/>
      <selection pane="topLeft" activeCell="C26" sqref="C26"/>
      <selection pane="bottomLeft" activeCell="C26" sqref="C26"/>
    </sheetView>
  </sheetViews>
  <sheetFormatPr defaultColWidth="8.625" defaultRowHeight="18.75" customHeight="1"/>
  <cols>
    <col min="1" max="1" width="5.625" style="25" customWidth="1"/>
    <col min="2" max="2" width="23.125" style="25" customWidth="1"/>
    <col min="3" max="3" width="8.00390625" style="25" customWidth="1"/>
    <col min="4" max="4" width="9.125" style="25" customWidth="1"/>
    <col min="5" max="6" width="8.00390625" style="25" customWidth="1"/>
    <col min="7" max="8" width="8.25390625" style="25" customWidth="1"/>
    <col min="9" max="9" width="7.25390625" style="25" customWidth="1"/>
    <col min="10" max="11" width="8.25390625" style="25" customWidth="1"/>
    <col min="12" max="12" width="1.00390625" style="25" customWidth="1"/>
    <col min="13" max="16384" width="8.625" style="25" customWidth="1"/>
  </cols>
  <sheetData>
    <row r="1" ht="22.5" customHeight="1">
      <c r="K1" s="26"/>
    </row>
    <row r="3" spans="1:11" s="29" customFormat="1" ht="18.75" customHeight="1" thickBot="1">
      <c r="A3" s="136" t="s">
        <v>249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2" s="29" customFormat="1" ht="18.75" customHeight="1">
      <c r="A4" s="371" t="s">
        <v>87</v>
      </c>
      <c r="B4" s="372"/>
      <c r="C4" s="70"/>
      <c r="D4" s="30"/>
      <c r="E4" s="30"/>
      <c r="F4" s="31"/>
      <c r="G4" s="30"/>
      <c r="H4" s="32"/>
      <c r="I4" s="30"/>
      <c r="J4" s="30"/>
      <c r="K4" s="30"/>
      <c r="L4" s="33"/>
    </row>
    <row r="5" spans="1:12" s="29" customFormat="1" ht="18.75" customHeight="1">
      <c r="A5" s="360"/>
      <c r="B5" s="361"/>
      <c r="C5" s="356" t="s">
        <v>20</v>
      </c>
      <c r="D5" s="326"/>
      <c r="E5" s="326"/>
      <c r="F5" s="358" t="s">
        <v>24</v>
      </c>
      <c r="G5" s="326"/>
      <c r="H5" s="359"/>
      <c r="I5" s="326" t="s">
        <v>25</v>
      </c>
      <c r="J5" s="326"/>
      <c r="K5" s="326"/>
      <c r="L5" s="33"/>
    </row>
    <row r="6" spans="1:12" s="29" customFormat="1" ht="18.75" customHeight="1">
      <c r="A6" s="360"/>
      <c r="B6" s="361"/>
      <c r="C6" s="72"/>
      <c r="D6" s="37"/>
      <c r="E6" s="37"/>
      <c r="F6" s="35"/>
      <c r="G6" s="37"/>
      <c r="H6" s="38"/>
      <c r="I6" s="33"/>
      <c r="J6" s="37"/>
      <c r="K6" s="37"/>
      <c r="L6" s="33"/>
    </row>
    <row r="7" spans="1:12" s="29" customFormat="1" ht="25.5" customHeight="1" thickBot="1">
      <c r="A7" s="373"/>
      <c r="B7" s="374"/>
      <c r="C7" s="40" t="s">
        <v>6</v>
      </c>
      <c r="D7" s="41" t="s">
        <v>21</v>
      </c>
      <c r="E7" s="41" t="s">
        <v>22</v>
      </c>
      <c r="F7" s="42" t="s">
        <v>6</v>
      </c>
      <c r="G7" s="41" t="s">
        <v>21</v>
      </c>
      <c r="H7" s="43" t="s">
        <v>22</v>
      </c>
      <c r="I7" s="44" t="s">
        <v>6</v>
      </c>
      <c r="J7" s="41" t="s">
        <v>21</v>
      </c>
      <c r="K7" s="41" t="s">
        <v>22</v>
      </c>
      <c r="L7" s="33"/>
    </row>
    <row r="8" spans="1:12" s="29" customFormat="1" ht="39.75" customHeight="1">
      <c r="A8" s="386" t="s">
        <v>20</v>
      </c>
      <c r="B8" s="387"/>
      <c r="C8" s="108">
        <f>SUM(C9:C20)</f>
        <v>1666</v>
      </c>
      <c r="D8" s="100">
        <f>SUM(D9:D20)</f>
        <v>965</v>
      </c>
      <c r="E8" s="100">
        <f>SUM(E9:E20)</f>
        <v>701</v>
      </c>
      <c r="F8" s="99">
        <f>SUM(F9:F20)</f>
        <v>1563</v>
      </c>
      <c r="G8" s="100">
        <f>IF(SUM(G9:G20)=0,"-",SUM(G9:G20))</f>
        <v>904</v>
      </c>
      <c r="H8" s="266">
        <f>IF(SUM(H9:H20)=0,"-",SUM(H9:H20))</f>
        <v>659</v>
      </c>
      <c r="I8" s="99">
        <f>SUM(I9:I20)</f>
        <v>103</v>
      </c>
      <c r="J8" s="100">
        <f>IF(SUM(J9:J20)=0,"-",SUM(J9:J20))</f>
        <v>61</v>
      </c>
      <c r="K8" s="138">
        <f>IF(SUM(K9:K20)=0,"-",SUM(K9:K20))</f>
        <v>42</v>
      </c>
      <c r="L8" s="33"/>
    </row>
    <row r="9" spans="1:12" s="29" customFormat="1" ht="39.75" customHeight="1">
      <c r="A9" s="388" t="s">
        <v>91</v>
      </c>
      <c r="B9" s="389"/>
      <c r="C9" s="132">
        <f aca="true" t="shared" si="0" ref="C9:C20">SUM(D9:E9)</f>
        <v>179</v>
      </c>
      <c r="D9" s="89">
        <f>G9+J9</f>
        <v>111</v>
      </c>
      <c r="E9" s="61">
        <f>H9+K9</f>
        <v>68</v>
      </c>
      <c r="F9" s="52">
        <f>SUM(G9:H9)</f>
        <v>165</v>
      </c>
      <c r="G9" s="51">
        <v>101</v>
      </c>
      <c r="H9" s="61">
        <v>64</v>
      </c>
      <c r="I9" s="50">
        <f>SUM(J9:K9)</f>
        <v>14</v>
      </c>
      <c r="J9" s="51">
        <v>10</v>
      </c>
      <c r="K9" s="51">
        <v>4</v>
      </c>
      <c r="L9" s="33"/>
    </row>
    <row r="10" spans="1:12" s="29" customFormat="1" ht="39.75" customHeight="1">
      <c r="A10" s="360" t="s">
        <v>92</v>
      </c>
      <c r="B10" s="361"/>
      <c r="C10" s="112">
        <f t="shared" si="0"/>
        <v>165</v>
      </c>
      <c r="D10" s="89">
        <f aca="true" t="shared" si="1" ref="D10:D19">G10+J10</f>
        <v>25</v>
      </c>
      <c r="E10" s="61">
        <f aca="true" t="shared" si="2" ref="E10:E19">H10+K10</f>
        <v>140</v>
      </c>
      <c r="F10" s="52">
        <f aca="true" t="shared" si="3" ref="F10:F27">SUM(G10:H10)</f>
        <v>164</v>
      </c>
      <c r="G10" s="51">
        <v>25</v>
      </c>
      <c r="H10" s="61">
        <v>139</v>
      </c>
      <c r="I10" s="50">
        <f aca="true" t="shared" si="4" ref="I10:I27">SUM(J10:K10)</f>
        <v>1</v>
      </c>
      <c r="J10" s="51">
        <v>0</v>
      </c>
      <c r="K10" s="51">
        <v>1</v>
      </c>
      <c r="L10" s="33"/>
    </row>
    <row r="11" spans="1:12" s="29" customFormat="1" ht="39.75" customHeight="1">
      <c r="A11" s="360" t="s">
        <v>93</v>
      </c>
      <c r="B11" s="361"/>
      <c r="C11" s="112">
        <f t="shared" si="0"/>
        <v>120</v>
      </c>
      <c r="D11" s="89">
        <f t="shared" si="1"/>
        <v>39</v>
      </c>
      <c r="E11" s="61">
        <f t="shared" si="2"/>
        <v>81</v>
      </c>
      <c r="F11" s="52">
        <f t="shared" si="3"/>
        <v>108</v>
      </c>
      <c r="G11" s="51">
        <v>35</v>
      </c>
      <c r="H11" s="61">
        <v>73</v>
      </c>
      <c r="I11" s="50">
        <f t="shared" si="4"/>
        <v>12</v>
      </c>
      <c r="J11" s="51">
        <v>4</v>
      </c>
      <c r="K11" s="51">
        <v>8</v>
      </c>
      <c r="L11" s="33"/>
    </row>
    <row r="12" spans="1:12" s="29" customFormat="1" ht="39.75" customHeight="1">
      <c r="A12" s="360" t="s">
        <v>94</v>
      </c>
      <c r="B12" s="361"/>
      <c r="C12" s="112">
        <f t="shared" si="0"/>
        <v>291</v>
      </c>
      <c r="D12" s="89">
        <f t="shared" si="1"/>
        <v>124</v>
      </c>
      <c r="E12" s="61">
        <f t="shared" si="2"/>
        <v>167</v>
      </c>
      <c r="F12" s="52">
        <f t="shared" si="3"/>
        <v>267</v>
      </c>
      <c r="G12" s="51">
        <v>116</v>
      </c>
      <c r="H12" s="61">
        <v>151</v>
      </c>
      <c r="I12" s="50">
        <f t="shared" si="4"/>
        <v>24</v>
      </c>
      <c r="J12" s="51">
        <v>8</v>
      </c>
      <c r="K12" s="51">
        <v>16</v>
      </c>
      <c r="L12" s="33"/>
    </row>
    <row r="13" spans="1:12" s="29" customFormat="1" ht="39.75" customHeight="1">
      <c r="A13" s="360" t="s">
        <v>95</v>
      </c>
      <c r="B13" s="361"/>
      <c r="C13" s="112">
        <f t="shared" si="0"/>
        <v>36</v>
      </c>
      <c r="D13" s="89">
        <f t="shared" si="1"/>
        <v>29</v>
      </c>
      <c r="E13" s="61">
        <f t="shared" si="2"/>
        <v>7</v>
      </c>
      <c r="F13" s="52">
        <f t="shared" si="3"/>
        <v>35</v>
      </c>
      <c r="G13" s="51">
        <v>29</v>
      </c>
      <c r="H13" s="61">
        <v>6</v>
      </c>
      <c r="I13" s="50">
        <f t="shared" si="4"/>
        <v>1</v>
      </c>
      <c r="J13" s="51">
        <v>0</v>
      </c>
      <c r="K13" s="51">
        <v>1</v>
      </c>
      <c r="L13" s="33"/>
    </row>
    <row r="14" spans="1:12" s="29" customFormat="1" ht="39.75" customHeight="1">
      <c r="A14" s="360" t="s">
        <v>90</v>
      </c>
      <c r="B14" s="361"/>
      <c r="C14" s="112">
        <f t="shared" si="0"/>
        <v>4</v>
      </c>
      <c r="D14" s="89">
        <f t="shared" si="1"/>
        <v>2</v>
      </c>
      <c r="E14" s="61">
        <f t="shared" si="2"/>
        <v>2</v>
      </c>
      <c r="F14" s="52">
        <f t="shared" si="3"/>
        <v>4</v>
      </c>
      <c r="G14" s="51">
        <v>2</v>
      </c>
      <c r="H14" s="61">
        <v>2</v>
      </c>
      <c r="I14" s="50">
        <f t="shared" si="4"/>
        <v>0</v>
      </c>
      <c r="J14" s="51">
        <v>0</v>
      </c>
      <c r="K14" s="51">
        <v>0</v>
      </c>
      <c r="L14" s="33"/>
    </row>
    <row r="15" spans="1:12" s="29" customFormat="1" ht="39.75" customHeight="1">
      <c r="A15" s="360" t="s">
        <v>89</v>
      </c>
      <c r="B15" s="361"/>
      <c r="C15" s="112">
        <f t="shared" si="0"/>
        <v>1</v>
      </c>
      <c r="D15" s="89">
        <f t="shared" si="1"/>
        <v>1</v>
      </c>
      <c r="E15" s="61">
        <f t="shared" si="2"/>
        <v>0</v>
      </c>
      <c r="F15" s="52">
        <f t="shared" si="3"/>
        <v>1</v>
      </c>
      <c r="G15" s="51">
        <v>1</v>
      </c>
      <c r="H15" s="61">
        <v>0</v>
      </c>
      <c r="I15" s="50">
        <f t="shared" si="4"/>
        <v>0</v>
      </c>
      <c r="J15" s="51">
        <v>0</v>
      </c>
      <c r="K15" s="51">
        <v>0</v>
      </c>
      <c r="L15" s="33"/>
    </row>
    <row r="16" spans="1:12" s="29" customFormat="1" ht="39.75" customHeight="1">
      <c r="A16" s="360" t="s">
        <v>238</v>
      </c>
      <c r="B16" s="361"/>
      <c r="C16" s="112">
        <f>SUM(D16:E16)</f>
        <v>699</v>
      </c>
      <c r="D16" s="89">
        <v>483</v>
      </c>
      <c r="E16" s="61">
        <v>216</v>
      </c>
      <c r="F16" s="52">
        <f>SUM(G16:H16)</f>
        <v>661</v>
      </c>
      <c r="G16" s="51">
        <v>454</v>
      </c>
      <c r="H16" s="61">
        <v>207</v>
      </c>
      <c r="I16" s="50">
        <f>SUM(J16:K16)</f>
        <v>38</v>
      </c>
      <c r="J16" s="51">
        <v>29</v>
      </c>
      <c r="K16" s="51">
        <v>9</v>
      </c>
      <c r="L16" s="33"/>
    </row>
    <row r="17" spans="1:12" s="29" customFormat="1" ht="39.75" customHeight="1">
      <c r="A17" s="360" t="s">
        <v>239</v>
      </c>
      <c r="B17" s="361"/>
      <c r="C17" s="112">
        <v>35</v>
      </c>
      <c r="D17" s="89">
        <f t="shared" si="1"/>
        <v>28</v>
      </c>
      <c r="E17" s="61">
        <f t="shared" si="2"/>
        <v>7</v>
      </c>
      <c r="F17" s="52">
        <f t="shared" si="3"/>
        <v>32</v>
      </c>
      <c r="G17" s="51">
        <v>25</v>
      </c>
      <c r="H17" s="61">
        <v>7</v>
      </c>
      <c r="I17" s="50">
        <f t="shared" si="4"/>
        <v>3</v>
      </c>
      <c r="J17" s="51">
        <v>3</v>
      </c>
      <c r="K17" s="51">
        <v>0</v>
      </c>
      <c r="L17" s="33"/>
    </row>
    <row r="18" spans="1:12" s="29" customFormat="1" ht="39.75" customHeight="1">
      <c r="A18" s="360" t="s">
        <v>240</v>
      </c>
      <c r="B18" s="361"/>
      <c r="C18" s="112">
        <v>106</v>
      </c>
      <c r="D18" s="89">
        <f t="shared" si="1"/>
        <v>101</v>
      </c>
      <c r="E18" s="61">
        <f t="shared" si="2"/>
        <v>5</v>
      </c>
      <c r="F18" s="52">
        <f t="shared" si="3"/>
        <v>100</v>
      </c>
      <c r="G18" s="51">
        <v>95</v>
      </c>
      <c r="H18" s="61">
        <v>5</v>
      </c>
      <c r="I18" s="50">
        <f t="shared" si="4"/>
        <v>6</v>
      </c>
      <c r="J18" s="51">
        <v>6</v>
      </c>
      <c r="K18" s="51">
        <v>0</v>
      </c>
      <c r="L18" s="33"/>
    </row>
    <row r="19" spans="1:12" s="29" customFormat="1" ht="39.75" customHeight="1">
      <c r="A19" s="360" t="s">
        <v>241</v>
      </c>
      <c r="B19" s="361"/>
      <c r="C19" s="112">
        <v>7</v>
      </c>
      <c r="D19" s="89">
        <f t="shared" si="1"/>
        <v>4</v>
      </c>
      <c r="E19" s="61">
        <f t="shared" si="2"/>
        <v>3</v>
      </c>
      <c r="F19" s="52">
        <f t="shared" si="3"/>
        <v>6</v>
      </c>
      <c r="G19" s="51">
        <v>4</v>
      </c>
      <c r="H19" s="61">
        <v>2</v>
      </c>
      <c r="I19" s="50">
        <f t="shared" si="4"/>
        <v>1</v>
      </c>
      <c r="J19" s="51">
        <v>0</v>
      </c>
      <c r="K19" s="51">
        <v>1</v>
      </c>
      <c r="L19" s="33"/>
    </row>
    <row r="20" spans="1:12" s="29" customFormat="1" ht="39.75" customHeight="1">
      <c r="A20" s="390" t="s">
        <v>88</v>
      </c>
      <c r="B20" s="391"/>
      <c r="C20" s="118">
        <f t="shared" si="0"/>
        <v>23</v>
      </c>
      <c r="D20" s="94">
        <f>G20+J20</f>
        <v>18</v>
      </c>
      <c r="E20" s="63">
        <f>H20+K20</f>
        <v>5</v>
      </c>
      <c r="F20" s="55">
        <f t="shared" si="3"/>
        <v>20</v>
      </c>
      <c r="G20" s="56">
        <v>17</v>
      </c>
      <c r="H20" s="63">
        <v>3</v>
      </c>
      <c r="I20" s="144">
        <f t="shared" si="4"/>
        <v>3</v>
      </c>
      <c r="J20" s="56">
        <v>1</v>
      </c>
      <c r="K20" s="56">
        <v>2</v>
      </c>
      <c r="L20" s="33"/>
    </row>
    <row r="21" spans="1:12" s="29" customFormat="1" ht="45.75" customHeight="1">
      <c r="A21" s="383" t="s">
        <v>248</v>
      </c>
      <c r="B21" s="156" t="s">
        <v>242</v>
      </c>
      <c r="C21" s="112">
        <f aca="true" t="shared" si="5" ref="C21:C27">IF(SUM(D21:E21)=0,"-",SUM(D21:E21))</f>
        <v>576</v>
      </c>
      <c r="D21" s="51">
        <f aca="true" t="shared" si="6" ref="D21:E25">SUM(G21+J21)</f>
        <v>394</v>
      </c>
      <c r="E21" s="51">
        <f t="shared" si="6"/>
        <v>182</v>
      </c>
      <c r="F21" s="52">
        <f t="shared" si="3"/>
        <v>541</v>
      </c>
      <c r="G21" s="51">
        <v>367</v>
      </c>
      <c r="H21" s="61">
        <v>174</v>
      </c>
      <c r="I21" s="50">
        <f t="shared" si="4"/>
        <v>35</v>
      </c>
      <c r="J21" s="51">
        <v>27</v>
      </c>
      <c r="K21" s="51">
        <v>8</v>
      </c>
      <c r="L21" s="33"/>
    </row>
    <row r="22" spans="1:12" s="29" customFormat="1" ht="45.75" customHeight="1">
      <c r="A22" s="384"/>
      <c r="B22" s="157" t="s">
        <v>244</v>
      </c>
      <c r="C22" s="112">
        <f t="shared" si="5"/>
        <v>79</v>
      </c>
      <c r="D22" s="51">
        <f t="shared" si="6"/>
        <v>67</v>
      </c>
      <c r="E22" s="51">
        <f t="shared" si="6"/>
        <v>12</v>
      </c>
      <c r="F22" s="52">
        <f t="shared" si="3"/>
        <v>77</v>
      </c>
      <c r="G22" s="51">
        <v>66</v>
      </c>
      <c r="H22" s="61">
        <v>11</v>
      </c>
      <c r="I22" s="50">
        <f t="shared" si="4"/>
        <v>2</v>
      </c>
      <c r="J22" s="51">
        <v>1</v>
      </c>
      <c r="K22" s="51">
        <v>1</v>
      </c>
      <c r="L22" s="33"/>
    </row>
    <row r="23" spans="1:12" s="29" customFormat="1" ht="45.75" customHeight="1">
      <c r="A23" s="384"/>
      <c r="B23" s="268" t="s">
        <v>245</v>
      </c>
      <c r="C23" s="112">
        <f t="shared" si="5"/>
        <v>21</v>
      </c>
      <c r="D23" s="51">
        <f t="shared" si="6"/>
        <v>20</v>
      </c>
      <c r="E23" s="51">
        <f t="shared" si="6"/>
        <v>1</v>
      </c>
      <c r="F23" s="52">
        <f t="shared" si="3"/>
        <v>20</v>
      </c>
      <c r="G23" s="51">
        <v>19</v>
      </c>
      <c r="H23" s="61">
        <v>1</v>
      </c>
      <c r="I23" s="50">
        <f t="shared" si="4"/>
        <v>1</v>
      </c>
      <c r="J23" s="51">
        <v>1</v>
      </c>
      <c r="K23" s="51">
        <v>0</v>
      </c>
      <c r="L23" s="33"/>
    </row>
    <row r="24" spans="1:12" s="29" customFormat="1" ht="45.75" customHeight="1">
      <c r="A24" s="384"/>
      <c r="B24" s="157" t="s">
        <v>246</v>
      </c>
      <c r="C24" s="112">
        <f t="shared" si="5"/>
        <v>22</v>
      </c>
      <c r="D24" s="51">
        <f t="shared" si="6"/>
        <v>2</v>
      </c>
      <c r="E24" s="51">
        <f t="shared" si="6"/>
        <v>20</v>
      </c>
      <c r="F24" s="52">
        <f t="shared" si="3"/>
        <v>22</v>
      </c>
      <c r="G24" s="51">
        <v>2</v>
      </c>
      <c r="H24" s="61">
        <v>20</v>
      </c>
      <c r="I24" s="50">
        <f t="shared" si="4"/>
        <v>0</v>
      </c>
      <c r="J24" s="51">
        <v>0</v>
      </c>
      <c r="K24" s="51">
        <v>0</v>
      </c>
      <c r="L24" s="33"/>
    </row>
    <row r="25" spans="1:12" s="29" customFormat="1" ht="45.75" customHeight="1">
      <c r="A25" s="385"/>
      <c r="B25" s="158" t="s">
        <v>247</v>
      </c>
      <c r="C25" s="106">
        <f t="shared" si="5"/>
        <v>1</v>
      </c>
      <c r="D25" s="94">
        <f t="shared" si="6"/>
        <v>0</v>
      </c>
      <c r="E25" s="51">
        <f t="shared" si="6"/>
        <v>1</v>
      </c>
      <c r="F25" s="55">
        <f t="shared" si="3"/>
        <v>1</v>
      </c>
      <c r="G25" s="56">
        <v>0</v>
      </c>
      <c r="H25" s="63">
        <v>1</v>
      </c>
      <c r="I25" s="255">
        <f t="shared" si="4"/>
        <v>0</v>
      </c>
      <c r="J25" s="56">
        <v>0</v>
      </c>
      <c r="K25" s="56">
        <v>0</v>
      </c>
      <c r="L25" s="33"/>
    </row>
    <row r="26" spans="1:12" s="29" customFormat="1" ht="45.75" customHeight="1">
      <c r="A26" s="381" t="s">
        <v>96</v>
      </c>
      <c r="B26" s="159" t="s">
        <v>26</v>
      </c>
      <c r="C26" s="112">
        <f t="shared" si="5"/>
        <v>926</v>
      </c>
      <c r="D26" s="51">
        <f>IF(SUM(G26,J26)=0,"-",SUM(G26,J26))</f>
        <v>541</v>
      </c>
      <c r="E26" s="269">
        <f>IF(SUM(H26,K26)=0,"-",SUM(H26,K26))</f>
        <v>385</v>
      </c>
      <c r="F26" s="52">
        <f t="shared" si="3"/>
        <v>834</v>
      </c>
      <c r="G26" s="51">
        <v>487</v>
      </c>
      <c r="H26" s="61">
        <v>347</v>
      </c>
      <c r="I26" s="50">
        <f t="shared" si="4"/>
        <v>92</v>
      </c>
      <c r="J26" s="51">
        <v>54</v>
      </c>
      <c r="K26" s="51">
        <v>38</v>
      </c>
      <c r="L26" s="33"/>
    </row>
    <row r="27" spans="1:12" s="29" customFormat="1" ht="45.75" customHeight="1" thickBot="1">
      <c r="A27" s="382"/>
      <c r="B27" s="160" t="s">
        <v>23</v>
      </c>
      <c r="C27" s="65">
        <f t="shared" si="5"/>
        <v>20</v>
      </c>
      <c r="D27" s="66">
        <f>IF(SUM(G27,J27)=0,"-",SUM(G27,J27))</f>
        <v>11</v>
      </c>
      <c r="E27" s="66">
        <f>IF(SUM(H27,K27)=0,"-",SUM(H27,K27))</f>
        <v>9</v>
      </c>
      <c r="F27" s="67">
        <f t="shared" si="3"/>
        <v>16</v>
      </c>
      <c r="G27" s="66">
        <v>8</v>
      </c>
      <c r="H27" s="68">
        <v>8</v>
      </c>
      <c r="I27" s="153">
        <f t="shared" si="4"/>
        <v>4</v>
      </c>
      <c r="J27" s="134">
        <v>3</v>
      </c>
      <c r="K27" s="66">
        <v>1</v>
      </c>
      <c r="L27" s="33"/>
    </row>
    <row r="39" ht="18.75" customHeight="1">
      <c r="E39" s="161"/>
    </row>
  </sheetData>
  <sheetProtection/>
  <mergeCells count="19">
    <mergeCell ref="A26:A27"/>
    <mergeCell ref="A21:A25"/>
    <mergeCell ref="A8:B8"/>
    <mergeCell ref="A4:B7"/>
    <mergeCell ref="A9:B9"/>
    <mergeCell ref="A10:B10"/>
    <mergeCell ref="A11:B11"/>
    <mergeCell ref="A19:B19"/>
    <mergeCell ref="A16:B16"/>
    <mergeCell ref="A20:B20"/>
    <mergeCell ref="A18:B18"/>
    <mergeCell ref="A14:B14"/>
    <mergeCell ref="A15:B15"/>
    <mergeCell ref="C5:E5"/>
    <mergeCell ref="F5:H5"/>
    <mergeCell ref="I5:K5"/>
    <mergeCell ref="A12:B12"/>
    <mergeCell ref="A13:B13"/>
    <mergeCell ref="A17:B17"/>
  </mergeCells>
  <printOptions horizontalCentered="1"/>
  <pageMargins left="0.5905511811023623" right="0.5905511811023623" top="0.7874015748031497" bottom="0.5118110236220472" header="0.5118110236220472" footer="0.5118110236220472"/>
  <pageSetup horizontalDpi="600" verticalDpi="600" orientation="portrait" paperSize="9" scale="78" r:id="rId1"/>
  <headerFooter scaleWithDoc="0" alignWithMargins="0">
    <oddHeader>&amp;R&amp;11卒業後・高校</oddHeader>
    <oddFooter>&amp;C&amp;"Century,標準"94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38"/>
  <sheetViews>
    <sheetView showGridLines="0" zoomScalePageLayoutView="0" workbookViewId="0" topLeftCell="A20">
      <selection activeCell="C26" sqref="C26"/>
    </sheetView>
  </sheetViews>
  <sheetFormatPr defaultColWidth="8.625" defaultRowHeight="18" customHeight="1"/>
  <cols>
    <col min="1" max="1" width="3.875" style="25" customWidth="1"/>
    <col min="2" max="2" width="9.125" style="25" customWidth="1"/>
    <col min="3" max="3" width="5.00390625" style="126" customWidth="1"/>
    <col min="4" max="4" width="8.375" style="25" customWidth="1"/>
    <col min="5" max="9" width="7.625" style="25" customWidth="1"/>
    <col min="10" max="11" width="6.375" style="25" customWidth="1"/>
    <col min="12" max="16" width="7.625" style="25" customWidth="1"/>
    <col min="17" max="17" width="1.00390625" style="25" customWidth="1"/>
    <col min="18" max="16384" width="8.625" style="25" customWidth="1"/>
  </cols>
  <sheetData>
    <row r="1" ht="15.75" customHeight="1"/>
    <row r="2" spans="5:14" ht="15.75" customHeight="1">
      <c r="E2" s="270"/>
      <c r="F2" s="270"/>
      <c r="G2" s="270"/>
      <c r="H2" s="270"/>
      <c r="I2" s="270"/>
      <c r="J2" s="270"/>
      <c r="K2" s="270"/>
      <c r="M2" s="270"/>
      <c r="N2" s="270"/>
    </row>
    <row r="3" spans="1:16" s="29" customFormat="1" ht="18" customHeight="1" thickBot="1">
      <c r="A3" s="27" t="s">
        <v>189</v>
      </c>
      <c r="B3" s="28"/>
      <c r="C3" s="80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s="29" customFormat="1" ht="33" customHeight="1">
      <c r="A4" s="408" t="s">
        <v>163</v>
      </c>
      <c r="B4" s="408"/>
      <c r="C4" s="409"/>
      <c r="D4" s="405" t="s">
        <v>6</v>
      </c>
      <c r="E4" s="404" t="s">
        <v>162</v>
      </c>
      <c r="F4" s="396" t="s">
        <v>77</v>
      </c>
      <c r="G4" s="396" t="s">
        <v>78</v>
      </c>
      <c r="H4" s="396" t="s">
        <v>74</v>
      </c>
      <c r="I4" s="396" t="s">
        <v>79</v>
      </c>
      <c r="J4" s="398" t="s">
        <v>161</v>
      </c>
      <c r="K4" s="399"/>
      <c r="L4" s="396" t="s">
        <v>250</v>
      </c>
      <c r="M4" s="396" t="s">
        <v>252</v>
      </c>
      <c r="N4" s="396" t="s">
        <v>251</v>
      </c>
      <c r="O4" s="396" t="s">
        <v>253</v>
      </c>
      <c r="P4" s="394" t="s">
        <v>80</v>
      </c>
      <c r="Q4" s="33"/>
    </row>
    <row r="5" spans="1:17" s="29" customFormat="1" ht="99" customHeight="1" thickBot="1">
      <c r="A5" s="410"/>
      <c r="B5" s="410"/>
      <c r="C5" s="411"/>
      <c r="D5" s="406"/>
      <c r="E5" s="397"/>
      <c r="F5" s="397"/>
      <c r="G5" s="397"/>
      <c r="H5" s="397"/>
      <c r="I5" s="397"/>
      <c r="J5" s="127" t="s">
        <v>75</v>
      </c>
      <c r="K5" s="127" t="s">
        <v>76</v>
      </c>
      <c r="L5" s="397"/>
      <c r="M5" s="397"/>
      <c r="N5" s="397"/>
      <c r="O5" s="397"/>
      <c r="P5" s="395"/>
      <c r="Q5" s="33"/>
    </row>
    <row r="6" spans="1:17" s="29" customFormat="1" ht="21" customHeight="1">
      <c r="A6" s="371" t="s">
        <v>6</v>
      </c>
      <c r="B6" s="371"/>
      <c r="C6" s="128" t="s">
        <v>6</v>
      </c>
      <c r="D6" s="81">
        <f>SUM(D7:D8)</f>
        <v>1666</v>
      </c>
      <c r="E6" s="47">
        <f>SUM(E7:E8)</f>
        <v>179</v>
      </c>
      <c r="F6" s="47">
        <f aca="true" t="shared" si="0" ref="F6:K6">SUM(F7:F8)</f>
        <v>165</v>
      </c>
      <c r="G6" s="47">
        <f t="shared" si="0"/>
        <v>120</v>
      </c>
      <c r="H6" s="47">
        <f t="shared" si="0"/>
        <v>291</v>
      </c>
      <c r="I6" s="47">
        <f t="shared" si="0"/>
        <v>36</v>
      </c>
      <c r="J6" s="47">
        <f t="shared" si="0"/>
        <v>4</v>
      </c>
      <c r="K6" s="47">
        <f t="shared" si="0"/>
        <v>1</v>
      </c>
      <c r="L6" s="47">
        <f>SUM(L7:L8)</f>
        <v>699</v>
      </c>
      <c r="M6" s="47">
        <v>35</v>
      </c>
      <c r="N6" s="47">
        <v>106</v>
      </c>
      <c r="O6" s="47">
        <v>7</v>
      </c>
      <c r="P6" s="47">
        <v>23</v>
      </c>
      <c r="Q6" s="33"/>
    </row>
    <row r="7" spans="1:17" s="29" customFormat="1" ht="21" customHeight="1">
      <c r="A7" s="360"/>
      <c r="B7" s="350"/>
      <c r="C7" s="78" t="s">
        <v>98</v>
      </c>
      <c r="D7" s="112">
        <f>SUM(E7:P7)</f>
        <v>965</v>
      </c>
      <c r="E7" s="51">
        <f>E10+E13+E16+E19+E22+E25+E28+E31+E34+E37</f>
        <v>111</v>
      </c>
      <c r="F7" s="51">
        <f aca="true" t="shared" si="1" ref="F7:K7">F10+F13+F16+F19+F22+F25+F28+F31+F34+F37</f>
        <v>25</v>
      </c>
      <c r="G7" s="51">
        <f t="shared" si="1"/>
        <v>39</v>
      </c>
      <c r="H7" s="51">
        <f t="shared" si="1"/>
        <v>124</v>
      </c>
      <c r="I7" s="51">
        <f t="shared" si="1"/>
        <v>29</v>
      </c>
      <c r="J7" s="51">
        <f t="shared" si="1"/>
        <v>2</v>
      </c>
      <c r="K7" s="51">
        <f t="shared" si="1"/>
        <v>1</v>
      </c>
      <c r="L7" s="51">
        <f>L10+L13+L16+L19+L22+L25+L28+L31+L34+L37</f>
        <v>483</v>
      </c>
      <c r="M7" s="51">
        <v>28</v>
      </c>
      <c r="N7" s="51">
        <v>101</v>
      </c>
      <c r="O7" s="51">
        <v>4</v>
      </c>
      <c r="P7" s="51">
        <v>18</v>
      </c>
      <c r="Q7" s="33"/>
    </row>
    <row r="8" spans="1:17" s="29" customFormat="1" ht="21" customHeight="1">
      <c r="A8" s="390"/>
      <c r="B8" s="351"/>
      <c r="C8" s="129" t="s">
        <v>99</v>
      </c>
      <c r="D8" s="112">
        <f>SUM(E8:P8)</f>
        <v>701</v>
      </c>
      <c r="E8" s="51">
        <f>E11+E14+E17+E20+E23+E26+E29+E32+E35+E38</f>
        <v>68</v>
      </c>
      <c r="F8" s="51">
        <f aca="true" t="shared" si="2" ref="F8:K8">F11+F14+F17+F20+F23+F26+F29+F32+F35+F38</f>
        <v>140</v>
      </c>
      <c r="G8" s="51">
        <f t="shared" si="2"/>
        <v>81</v>
      </c>
      <c r="H8" s="51">
        <f t="shared" si="2"/>
        <v>167</v>
      </c>
      <c r="I8" s="51">
        <f t="shared" si="2"/>
        <v>7</v>
      </c>
      <c r="J8" s="51">
        <f t="shared" si="2"/>
        <v>2</v>
      </c>
      <c r="K8" s="51">
        <f t="shared" si="2"/>
        <v>0</v>
      </c>
      <c r="L8" s="51">
        <f>L11+L14+L17+L20+L23+L26+L29+L32+L35+L38</f>
        <v>216</v>
      </c>
      <c r="M8" s="51">
        <v>7</v>
      </c>
      <c r="N8" s="51">
        <v>5</v>
      </c>
      <c r="O8" s="51">
        <v>3</v>
      </c>
      <c r="P8" s="51">
        <v>5</v>
      </c>
      <c r="Q8" s="33"/>
    </row>
    <row r="9" spans="1:17" s="29" customFormat="1" ht="20.25" customHeight="1">
      <c r="A9" s="402" t="s">
        <v>97</v>
      </c>
      <c r="B9" s="392" t="s">
        <v>27</v>
      </c>
      <c r="C9" s="265" t="s">
        <v>6</v>
      </c>
      <c r="D9" s="117">
        <f>SUM(D10:D11)</f>
        <v>366</v>
      </c>
      <c r="E9" s="59">
        <f aca="true" t="shared" si="3" ref="E9:K9">SUM(E10:E11)</f>
        <v>24</v>
      </c>
      <c r="F9" s="59">
        <f t="shared" si="3"/>
        <v>34</v>
      </c>
      <c r="G9" s="59">
        <f t="shared" si="3"/>
        <v>31</v>
      </c>
      <c r="H9" s="59">
        <f t="shared" si="3"/>
        <v>89</v>
      </c>
      <c r="I9" s="59">
        <f t="shared" si="3"/>
        <v>22</v>
      </c>
      <c r="J9" s="59">
        <f t="shared" si="3"/>
        <v>0</v>
      </c>
      <c r="K9" s="59">
        <f t="shared" si="3"/>
        <v>0</v>
      </c>
      <c r="L9" s="59">
        <f>SUM(L10:L11)</f>
        <v>136</v>
      </c>
      <c r="M9" s="59">
        <v>7</v>
      </c>
      <c r="N9" s="59">
        <v>9</v>
      </c>
      <c r="O9" s="59">
        <v>2</v>
      </c>
      <c r="P9" s="59">
        <v>12</v>
      </c>
      <c r="Q9" s="33"/>
    </row>
    <row r="10" spans="1:17" s="29" customFormat="1" ht="20.25" customHeight="1">
      <c r="A10" s="359"/>
      <c r="B10" s="393"/>
      <c r="C10" s="78" t="s">
        <v>98</v>
      </c>
      <c r="D10" s="112">
        <f>SUM(E10:P10)</f>
        <v>195</v>
      </c>
      <c r="E10" s="51">
        <v>16</v>
      </c>
      <c r="F10" s="51">
        <v>5</v>
      </c>
      <c r="G10" s="51">
        <v>14</v>
      </c>
      <c r="H10" s="51">
        <v>24</v>
      </c>
      <c r="I10" s="51">
        <v>16</v>
      </c>
      <c r="J10" s="51">
        <v>0</v>
      </c>
      <c r="K10" s="51">
        <v>0</v>
      </c>
      <c r="L10" s="51">
        <v>93</v>
      </c>
      <c r="M10" s="51">
        <v>7</v>
      </c>
      <c r="N10" s="51">
        <v>9</v>
      </c>
      <c r="O10" s="51">
        <v>1</v>
      </c>
      <c r="P10" s="51">
        <v>10</v>
      </c>
      <c r="Q10" s="33"/>
    </row>
    <row r="11" spans="1:17" s="29" customFormat="1" ht="20.25" customHeight="1">
      <c r="A11" s="359"/>
      <c r="B11" s="393"/>
      <c r="C11" s="78" t="s">
        <v>99</v>
      </c>
      <c r="D11" s="112">
        <f>SUM(E11:P11)</f>
        <v>171</v>
      </c>
      <c r="E11" s="89">
        <v>8</v>
      </c>
      <c r="F11" s="51">
        <v>29</v>
      </c>
      <c r="G11" s="51">
        <v>17</v>
      </c>
      <c r="H11" s="51">
        <v>65</v>
      </c>
      <c r="I11" s="51">
        <v>6</v>
      </c>
      <c r="J11" s="51">
        <v>0</v>
      </c>
      <c r="K11" s="51">
        <v>0</v>
      </c>
      <c r="L11" s="51">
        <v>43</v>
      </c>
      <c r="M11" s="51">
        <v>0</v>
      </c>
      <c r="N11" s="51">
        <v>0</v>
      </c>
      <c r="O11" s="51">
        <v>1</v>
      </c>
      <c r="P11" s="51">
        <v>2</v>
      </c>
      <c r="Q11" s="33"/>
    </row>
    <row r="12" spans="1:17" s="29" customFormat="1" ht="20.25" customHeight="1">
      <c r="A12" s="359"/>
      <c r="B12" s="400" t="s">
        <v>28</v>
      </c>
      <c r="C12" s="130" t="s">
        <v>6</v>
      </c>
      <c r="D12" s="117">
        <f aca="true" t="shared" si="4" ref="D12:K12">SUM(D13:D14)</f>
        <v>151</v>
      </c>
      <c r="E12" s="59">
        <f t="shared" si="4"/>
        <v>10</v>
      </c>
      <c r="F12" s="59">
        <f t="shared" si="4"/>
        <v>5</v>
      </c>
      <c r="G12" s="59">
        <f t="shared" si="4"/>
        <v>15</v>
      </c>
      <c r="H12" s="59">
        <f t="shared" si="4"/>
        <v>35</v>
      </c>
      <c r="I12" s="59">
        <f t="shared" si="4"/>
        <v>1</v>
      </c>
      <c r="J12" s="59">
        <f t="shared" si="4"/>
        <v>2</v>
      </c>
      <c r="K12" s="59">
        <f t="shared" si="4"/>
        <v>0</v>
      </c>
      <c r="L12" s="59">
        <f>SUM(L13:L14)</f>
        <v>68</v>
      </c>
      <c r="M12" s="59">
        <v>2</v>
      </c>
      <c r="N12" s="59">
        <v>10</v>
      </c>
      <c r="O12" s="59">
        <v>1</v>
      </c>
      <c r="P12" s="59">
        <v>2</v>
      </c>
      <c r="Q12" s="33"/>
    </row>
    <row r="13" spans="1:17" s="29" customFormat="1" ht="20.25" customHeight="1">
      <c r="A13" s="359"/>
      <c r="B13" s="393"/>
      <c r="C13" s="78" t="s">
        <v>98</v>
      </c>
      <c r="D13" s="112">
        <f>SUM(E13:P13)</f>
        <v>73</v>
      </c>
      <c r="E13" s="51">
        <v>4</v>
      </c>
      <c r="F13" s="51">
        <v>2</v>
      </c>
      <c r="G13" s="51">
        <v>4</v>
      </c>
      <c r="H13" s="51">
        <v>5</v>
      </c>
      <c r="I13" s="51">
        <v>1</v>
      </c>
      <c r="J13" s="51">
        <v>0</v>
      </c>
      <c r="K13" s="51">
        <v>0</v>
      </c>
      <c r="L13" s="51">
        <v>44</v>
      </c>
      <c r="M13" s="51">
        <v>2</v>
      </c>
      <c r="N13" s="51">
        <v>10</v>
      </c>
      <c r="O13" s="51">
        <v>0</v>
      </c>
      <c r="P13" s="51">
        <v>1</v>
      </c>
      <c r="Q13" s="33"/>
    </row>
    <row r="14" spans="1:17" s="29" customFormat="1" ht="20.25" customHeight="1">
      <c r="A14" s="359"/>
      <c r="B14" s="401"/>
      <c r="C14" s="129" t="s">
        <v>99</v>
      </c>
      <c r="D14" s="112">
        <f>SUM(E14:P14)</f>
        <v>78</v>
      </c>
      <c r="E14" s="89">
        <v>6</v>
      </c>
      <c r="F14" s="51">
        <v>3</v>
      </c>
      <c r="G14" s="51">
        <v>11</v>
      </c>
      <c r="H14" s="51">
        <v>30</v>
      </c>
      <c r="I14" s="51">
        <v>0</v>
      </c>
      <c r="J14" s="51">
        <v>2</v>
      </c>
      <c r="K14" s="51">
        <v>0</v>
      </c>
      <c r="L14" s="51">
        <v>24</v>
      </c>
      <c r="M14" s="51">
        <v>0</v>
      </c>
      <c r="N14" s="51">
        <v>0</v>
      </c>
      <c r="O14" s="51">
        <v>1</v>
      </c>
      <c r="P14" s="51">
        <v>1</v>
      </c>
      <c r="Q14" s="33"/>
    </row>
    <row r="15" spans="1:17" s="29" customFormat="1" ht="20.25" customHeight="1">
      <c r="A15" s="359"/>
      <c r="B15" s="392" t="s">
        <v>29</v>
      </c>
      <c r="C15" s="265" t="s">
        <v>6</v>
      </c>
      <c r="D15" s="117">
        <f aca="true" t="shared" si="5" ref="D15:K15">SUM(D16:D17)</f>
        <v>516</v>
      </c>
      <c r="E15" s="59">
        <f t="shared" si="5"/>
        <v>72</v>
      </c>
      <c r="F15" s="59">
        <f t="shared" si="5"/>
        <v>3</v>
      </c>
      <c r="G15" s="59">
        <f t="shared" si="5"/>
        <v>18</v>
      </c>
      <c r="H15" s="59">
        <f t="shared" si="5"/>
        <v>68</v>
      </c>
      <c r="I15" s="59">
        <f t="shared" si="5"/>
        <v>6</v>
      </c>
      <c r="J15" s="59">
        <f t="shared" si="5"/>
        <v>2</v>
      </c>
      <c r="K15" s="59">
        <f t="shared" si="5"/>
        <v>0</v>
      </c>
      <c r="L15" s="59">
        <f>SUM(L16:L17)</f>
        <v>258</v>
      </c>
      <c r="M15" s="59">
        <v>13</v>
      </c>
      <c r="N15" s="59">
        <v>73</v>
      </c>
      <c r="O15" s="59">
        <v>1</v>
      </c>
      <c r="P15" s="59">
        <v>2</v>
      </c>
      <c r="Q15" s="33"/>
    </row>
    <row r="16" spans="1:17" s="29" customFormat="1" ht="20.25" customHeight="1">
      <c r="A16" s="359"/>
      <c r="B16" s="393"/>
      <c r="C16" s="78" t="s">
        <v>98</v>
      </c>
      <c r="D16" s="112">
        <f>SUM(E16:P16)</f>
        <v>473</v>
      </c>
      <c r="E16" s="51">
        <v>71</v>
      </c>
      <c r="F16" s="51">
        <v>0</v>
      </c>
      <c r="G16" s="51">
        <v>11</v>
      </c>
      <c r="H16" s="51">
        <v>61</v>
      </c>
      <c r="I16" s="51">
        <v>6</v>
      </c>
      <c r="J16" s="51">
        <v>2</v>
      </c>
      <c r="K16" s="51">
        <v>0</v>
      </c>
      <c r="L16" s="51">
        <v>241</v>
      </c>
      <c r="M16" s="51">
        <v>11</v>
      </c>
      <c r="N16" s="51">
        <v>68</v>
      </c>
      <c r="O16" s="51">
        <v>1</v>
      </c>
      <c r="P16" s="51">
        <v>1</v>
      </c>
      <c r="Q16" s="33"/>
    </row>
    <row r="17" spans="1:17" s="29" customFormat="1" ht="20.25" customHeight="1">
      <c r="A17" s="359"/>
      <c r="B17" s="393"/>
      <c r="C17" s="78" t="s">
        <v>99</v>
      </c>
      <c r="D17" s="112">
        <f>SUM(E17:P17)</f>
        <v>43</v>
      </c>
      <c r="E17" s="89">
        <v>1</v>
      </c>
      <c r="F17" s="51">
        <v>3</v>
      </c>
      <c r="G17" s="51">
        <v>7</v>
      </c>
      <c r="H17" s="51">
        <v>7</v>
      </c>
      <c r="I17" s="51">
        <v>0</v>
      </c>
      <c r="J17" s="51">
        <v>0</v>
      </c>
      <c r="K17" s="51">
        <v>0</v>
      </c>
      <c r="L17" s="51">
        <v>17</v>
      </c>
      <c r="M17" s="51">
        <v>2</v>
      </c>
      <c r="N17" s="51">
        <v>5</v>
      </c>
      <c r="O17" s="51">
        <v>0</v>
      </c>
      <c r="P17" s="51">
        <v>1</v>
      </c>
      <c r="Q17" s="33"/>
    </row>
    <row r="18" spans="1:17" s="29" customFormat="1" ht="20.25" customHeight="1">
      <c r="A18" s="359"/>
      <c r="B18" s="400" t="s">
        <v>30</v>
      </c>
      <c r="C18" s="130" t="s">
        <v>6</v>
      </c>
      <c r="D18" s="117">
        <f aca="true" t="shared" si="6" ref="D18:K18">SUM(D19:D20)</f>
        <v>361</v>
      </c>
      <c r="E18" s="59">
        <f t="shared" si="6"/>
        <v>9</v>
      </c>
      <c r="F18" s="59">
        <f t="shared" si="6"/>
        <v>109</v>
      </c>
      <c r="G18" s="59">
        <f t="shared" si="6"/>
        <v>34</v>
      </c>
      <c r="H18" s="59">
        <f t="shared" si="6"/>
        <v>40</v>
      </c>
      <c r="I18" s="59">
        <f t="shared" si="6"/>
        <v>7</v>
      </c>
      <c r="J18" s="59">
        <f t="shared" si="6"/>
        <v>0</v>
      </c>
      <c r="K18" s="59">
        <f t="shared" si="6"/>
        <v>0</v>
      </c>
      <c r="L18" s="59">
        <f>SUM(L19:L20)</f>
        <v>138</v>
      </c>
      <c r="M18" s="59">
        <v>7</v>
      </c>
      <c r="N18" s="59">
        <v>10</v>
      </c>
      <c r="O18" s="59">
        <v>2</v>
      </c>
      <c r="P18" s="59">
        <v>5</v>
      </c>
      <c r="Q18" s="33"/>
    </row>
    <row r="19" spans="1:17" s="29" customFormat="1" ht="20.25" customHeight="1">
      <c r="A19" s="359"/>
      <c r="B19" s="393"/>
      <c r="C19" s="78" t="s">
        <v>98</v>
      </c>
      <c r="D19" s="112">
        <f>SUM(E19:P19)</f>
        <v>143</v>
      </c>
      <c r="E19" s="51">
        <v>6</v>
      </c>
      <c r="F19" s="51">
        <v>17</v>
      </c>
      <c r="G19" s="51">
        <v>8</v>
      </c>
      <c r="H19" s="51">
        <v>16</v>
      </c>
      <c r="I19" s="51">
        <v>6</v>
      </c>
      <c r="J19" s="51">
        <v>0</v>
      </c>
      <c r="K19" s="51">
        <v>0</v>
      </c>
      <c r="L19" s="51">
        <v>69</v>
      </c>
      <c r="M19" s="51">
        <v>4</v>
      </c>
      <c r="N19" s="51">
        <v>10</v>
      </c>
      <c r="O19" s="51">
        <v>2</v>
      </c>
      <c r="P19" s="51">
        <v>5</v>
      </c>
      <c r="Q19" s="33"/>
    </row>
    <row r="20" spans="1:17" s="29" customFormat="1" ht="20.25" customHeight="1">
      <c r="A20" s="359"/>
      <c r="B20" s="401"/>
      <c r="C20" s="129" t="s">
        <v>99</v>
      </c>
      <c r="D20" s="112">
        <f>SUM(E20:P20)</f>
        <v>218</v>
      </c>
      <c r="E20" s="89">
        <v>3</v>
      </c>
      <c r="F20" s="51">
        <v>92</v>
      </c>
      <c r="G20" s="51">
        <v>26</v>
      </c>
      <c r="H20" s="51">
        <v>24</v>
      </c>
      <c r="I20" s="51">
        <v>1</v>
      </c>
      <c r="J20" s="51">
        <v>0</v>
      </c>
      <c r="K20" s="51">
        <v>0</v>
      </c>
      <c r="L20" s="51">
        <v>69</v>
      </c>
      <c r="M20" s="51">
        <v>3</v>
      </c>
      <c r="N20" s="51">
        <v>0</v>
      </c>
      <c r="O20" s="51">
        <v>0</v>
      </c>
      <c r="P20" s="51">
        <v>0</v>
      </c>
      <c r="Q20" s="33"/>
    </row>
    <row r="21" spans="1:17" s="29" customFormat="1" ht="20.25" customHeight="1">
      <c r="A21" s="359"/>
      <c r="B21" s="392" t="s">
        <v>31</v>
      </c>
      <c r="C21" s="130" t="s">
        <v>6</v>
      </c>
      <c r="D21" s="117">
        <f aca="true" t="shared" si="7" ref="D21:K21">SUM(D22:D23)</f>
        <v>31</v>
      </c>
      <c r="E21" s="59">
        <f t="shared" si="7"/>
        <v>3</v>
      </c>
      <c r="F21" s="59">
        <f t="shared" si="7"/>
        <v>3</v>
      </c>
      <c r="G21" s="59">
        <f t="shared" si="7"/>
        <v>3</v>
      </c>
      <c r="H21" s="59">
        <f t="shared" si="7"/>
        <v>6</v>
      </c>
      <c r="I21" s="59">
        <f t="shared" si="7"/>
        <v>0</v>
      </c>
      <c r="J21" s="59">
        <f t="shared" si="7"/>
        <v>0</v>
      </c>
      <c r="K21" s="59">
        <f t="shared" si="7"/>
        <v>1</v>
      </c>
      <c r="L21" s="59">
        <f>SUM(L22:L23)</f>
        <v>11</v>
      </c>
      <c r="M21" s="59">
        <v>3</v>
      </c>
      <c r="N21" s="59">
        <v>0</v>
      </c>
      <c r="O21" s="59">
        <v>0</v>
      </c>
      <c r="P21" s="59">
        <v>1</v>
      </c>
      <c r="Q21" s="33"/>
    </row>
    <row r="22" spans="1:17" s="29" customFormat="1" ht="20.25" customHeight="1">
      <c r="A22" s="359"/>
      <c r="B22" s="393"/>
      <c r="C22" s="78" t="s">
        <v>98</v>
      </c>
      <c r="D22" s="112">
        <f>SUM(E22:P22)</f>
        <v>14</v>
      </c>
      <c r="E22" s="51">
        <v>3</v>
      </c>
      <c r="F22" s="51">
        <v>1</v>
      </c>
      <c r="G22" s="51">
        <v>0</v>
      </c>
      <c r="H22" s="51">
        <v>2</v>
      </c>
      <c r="I22" s="51">
        <v>0</v>
      </c>
      <c r="J22" s="51">
        <v>0</v>
      </c>
      <c r="K22" s="51">
        <v>1</v>
      </c>
      <c r="L22" s="51">
        <v>6</v>
      </c>
      <c r="M22" s="51">
        <v>1</v>
      </c>
      <c r="N22" s="51">
        <v>0</v>
      </c>
      <c r="O22" s="51">
        <v>0</v>
      </c>
      <c r="P22" s="51">
        <v>0</v>
      </c>
      <c r="Q22" s="33"/>
    </row>
    <row r="23" spans="1:17" s="29" customFormat="1" ht="20.25" customHeight="1">
      <c r="A23" s="359"/>
      <c r="B23" s="393"/>
      <c r="C23" s="78" t="s">
        <v>99</v>
      </c>
      <c r="D23" s="112">
        <f>SUM(E23:P23)</f>
        <v>17</v>
      </c>
      <c r="E23" s="89">
        <v>0</v>
      </c>
      <c r="F23" s="51">
        <v>2</v>
      </c>
      <c r="G23" s="51">
        <v>3</v>
      </c>
      <c r="H23" s="51">
        <v>4</v>
      </c>
      <c r="I23" s="51">
        <v>0</v>
      </c>
      <c r="J23" s="51">
        <v>0</v>
      </c>
      <c r="K23" s="51">
        <v>0</v>
      </c>
      <c r="L23" s="51">
        <v>5</v>
      </c>
      <c r="M23" s="51">
        <v>2</v>
      </c>
      <c r="N23" s="51">
        <v>0</v>
      </c>
      <c r="O23" s="51">
        <v>0</v>
      </c>
      <c r="P23" s="51">
        <v>1</v>
      </c>
      <c r="Q23" s="33"/>
    </row>
    <row r="24" spans="1:17" s="29" customFormat="1" ht="20.25" customHeight="1">
      <c r="A24" s="359"/>
      <c r="B24" s="400" t="s">
        <v>32</v>
      </c>
      <c r="C24" s="130" t="s">
        <v>6</v>
      </c>
      <c r="D24" s="117">
        <f aca="true" t="shared" si="8" ref="D24:K24">SUM(D25:D26)</f>
        <v>105</v>
      </c>
      <c r="E24" s="59">
        <f t="shared" si="8"/>
        <v>7</v>
      </c>
      <c r="F24" s="59">
        <f t="shared" si="8"/>
        <v>7</v>
      </c>
      <c r="G24" s="59">
        <f t="shared" si="8"/>
        <v>11</v>
      </c>
      <c r="H24" s="59">
        <f t="shared" si="8"/>
        <v>41</v>
      </c>
      <c r="I24" s="59">
        <f t="shared" si="8"/>
        <v>0</v>
      </c>
      <c r="J24" s="59">
        <f t="shared" si="8"/>
        <v>0</v>
      </c>
      <c r="K24" s="59">
        <f t="shared" si="8"/>
        <v>0</v>
      </c>
      <c r="L24" s="59">
        <f>SUM(L25:L26)</f>
        <v>38</v>
      </c>
      <c r="M24" s="59">
        <v>0</v>
      </c>
      <c r="N24" s="59">
        <v>1</v>
      </c>
      <c r="O24" s="59">
        <v>0</v>
      </c>
      <c r="P24" s="59">
        <v>0</v>
      </c>
      <c r="Q24" s="33"/>
    </row>
    <row r="25" spans="1:17" s="29" customFormat="1" ht="20.25" customHeight="1">
      <c r="A25" s="359"/>
      <c r="B25" s="393"/>
      <c r="C25" s="78" t="s">
        <v>98</v>
      </c>
      <c r="D25" s="112">
        <f>SUM(E25:P25)</f>
        <v>13</v>
      </c>
      <c r="E25" s="51">
        <v>1</v>
      </c>
      <c r="F25" s="51">
        <v>0</v>
      </c>
      <c r="G25" s="51">
        <v>1</v>
      </c>
      <c r="H25" s="51">
        <v>8</v>
      </c>
      <c r="I25" s="51">
        <v>0</v>
      </c>
      <c r="J25" s="51">
        <v>0</v>
      </c>
      <c r="K25" s="51">
        <v>0</v>
      </c>
      <c r="L25" s="51">
        <v>2</v>
      </c>
      <c r="M25" s="51">
        <v>0</v>
      </c>
      <c r="N25" s="51">
        <v>1</v>
      </c>
      <c r="O25" s="51">
        <v>0</v>
      </c>
      <c r="P25" s="51">
        <v>0</v>
      </c>
      <c r="Q25" s="33"/>
    </row>
    <row r="26" spans="1:17" s="29" customFormat="1" ht="20.25" customHeight="1">
      <c r="A26" s="359"/>
      <c r="B26" s="401"/>
      <c r="C26" s="129" t="s">
        <v>99</v>
      </c>
      <c r="D26" s="112">
        <f>SUM(E26:P26)</f>
        <v>92</v>
      </c>
      <c r="E26" s="89">
        <v>6</v>
      </c>
      <c r="F26" s="51">
        <v>7</v>
      </c>
      <c r="G26" s="51">
        <v>10</v>
      </c>
      <c r="H26" s="51">
        <v>33</v>
      </c>
      <c r="I26" s="51">
        <v>0</v>
      </c>
      <c r="J26" s="51">
        <v>0</v>
      </c>
      <c r="K26" s="51">
        <v>0</v>
      </c>
      <c r="L26" s="51">
        <v>36</v>
      </c>
      <c r="M26" s="51">
        <v>0</v>
      </c>
      <c r="N26" s="51">
        <v>0</v>
      </c>
      <c r="O26" s="51">
        <v>0</v>
      </c>
      <c r="P26" s="51">
        <v>0</v>
      </c>
      <c r="Q26" s="33"/>
    </row>
    <row r="27" spans="1:17" s="29" customFormat="1" ht="20.25" customHeight="1">
      <c r="A27" s="359"/>
      <c r="B27" s="392" t="s">
        <v>33</v>
      </c>
      <c r="C27" s="130" t="s">
        <v>6</v>
      </c>
      <c r="D27" s="117">
        <f aca="true" t="shared" si="9" ref="D27:K27">SUM(D28:D29)</f>
        <v>1</v>
      </c>
      <c r="E27" s="59">
        <f t="shared" si="9"/>
        <v>1</v>
      </c>
      <c r="F27" s="59">
        <f t="shared" si="9"/>
        <v>0</v>
      </c>
      <c r="G27" s="59">
        <f t="shared" si="9"/>
        <v>0</v>
      </c>
      <c r="H27" s="59">
        <f t="shared" si="9"/>
        <v>0</v>
      </c>
      <c r="I27" s="59">
        <f t="shared" si="9"/>
        <v>0</v>
      </c>
      <c r="J27" s="59">
        <f t="shared" si="9"/>
        <v>0</v>
      </c>
      <c r="K27" s="59">
        <f t="shared" si="9"/>
        <v>0</v>
      </c>
      <c r="L27" s="59">
        <f>SUM(L28:L29)</f>
        <v>0</v>
      </c>
      <c r="M27" s="59">
        <v>0</v>
      </c>
      <c r="N27" s="59">
        <v>0</v>
      </c>
      <c r="O27" s="59">
        <v>0</v>
      </c>
      <c r="P27" s="59">
        <v>0</v>
      </c>
      <c r="Q27" s="33"/>
    </row>
    <row r="28" spans="1:17" s="29" customFormat="1" ht="20.25" customHeight="1">
      <c r="A28" s="359"/>
      <c r="B28" s="393"/>
      <c r="C28" s="78" t="s">
        <v>98</v>
      </c>
      <c r="D28" s="112">
        <f>SUM(E28:P28)</f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33"/>
    </row>
    <row r="29" spans="1:17" s="29" customFormat="1" ht="20.25" customHeight="1">
      <c r="A29" s="359"/>
      <c r="B29" s="393"/>
      <c r="C29" s="78" t="s">
        <v>99</v>
      </c>
      <c r="D29" s="112">
        <f>SUM(E29:P29)</f>
        <v>1</v>
      </c>
      <c r="E29" s="89">
        <v>1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33"/>
    </row>
    <row r="30" spans="1:17" s="29" customFormat="1" ht="20.25" customHeight="1">
      <c r="A30" s="359"/>
      <c r="B30" s="400" t="s">
        <v>108</v>
      </c>
      <c r="C30" s="130" t="s">
        <v>6</v>
      </c>
      <c r="D30" s="117">
        <f aca="true" t="shared" si="10" ref="D30:K30">SUM(D31:D32)</f>
        <v>13</v>
      </c>
      <c r="E30" s="59">
        <f t="shared" si="10"/>
        <v>10</v>
      </c>
      <c r="F30" s="59">
        <f t="shared" si="10"/>
        <v>0</v>
      </c>
      <c r="G30" s="59">
        <f t="shared" si="10"/>
        <v>1</v>
      </c>
      <c r="H30" s="59">
        <f t="shared" si="10"/>
        <v>1</v>
      </c>
      <c r="I30" s="59">
        <f t="shared" si="10"/>
        <v>0</v>
      </c>
      <c r="J30" s="59">
        <f t="shared" si="10"/>
        <v>0</v>
      </c>
      <c r="K30" s="59">
        <f t="shared" si="10"/>
        <v>0</v>
      </c>
      <c r="L30" s="59">
        <f>SUM(L31:L32)</f>
        <v>1</v>
      </c>
      <c r="M30" s="59">
        <v>0</v>
      </c>
      <c r="N30" s="59">
        <v>0</v>
      </c>
      <c r="O30" s="59">
        <v>0</v>
      </c>
      <c r="P30" s="59">
        <v>0</v>
      </c>
      <c r="Q30" s="33"/>
    </row>
    <row r="31" spans="1:17" s="29" customFormat="1" ht="20.25" customHeight="1">
      <c r="A31" s="359"/>
      <c r="B31" s="393"/>
      <c r="C31" s="78" t="s">
        <v>98</v>
      </c>
      <c r="D31" s="112">
        <f>SUM(E31:P31)</f>
        <v>2</v>
      </c>
      <c r="E31" s="51">
        <v>1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1</v>
      </c>
      <c r="M31" s="51">
        <v>0</v>
      </c>
      <c r="N31" s="51">
        <v>0</v>
      </c>
      <c r="O31" s="51">
        <v>0</v>
      </c>
      <c r="P31" s="51">
        <v>0</v>
      </c>
      <c r="Q31" s="33"/>
    </row>
    <row r="32" spans="1:17" s="29" customFormat="1" ht="20.25" customHeight="1">
      <c r="A32" s="359"/>
      <c r="B32" s="401"/>
      <c r="C32" s="129" t="s">
        <v>99</v>
      </c>
      <c r="D32" s="112">
        <f>SUM(E32:P32)</f>
        <v>11</v>
      </c>
      <c r="E32" s="89">
        <v>9</v>
      </c>
      <c r="F32" s="51">
        <v>0</v>
      </c>
      <c r="G32" s="51">
        <v>1</v>
      </c>
      <c r="H32" s="51">
        <v>1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33"/>
    </row>
    <row r="33" spans="1:17" s="29" customFormat="1" ht="20.25" customHeight="1">
      <c r="A33" s="359"/>
      <c r="B33" s="400" t="s">
        <v>14</v>
      </c>
      <c r="C33" s="130" t="s">
        <v>6</v>
      </c>
      <c r="D33" s="117">
        <f aca="true" t="shared" si="11" ref="D33:K33">SUM(D34:D35)</f>
        <v>28</v>
      </c>
      <c r="E33" s="59">
        <f t="shared" si="11"/>
        <v>17</v>
      </c>
      <c r="F33" s="59">
        <f t="shared" si="11"/>
        <v>2</v>
      </c>
      <c r="G33" s="59">
        <f>SUM(G34:G35)</f>
        <v>1</v>
      </c>
      <c r="H33" s="59">
        <f t="shared" si="11"/>
        <v>2</v>
      </c>
      <c r="I33" s="59">
        <f t="shared" si="11"/>
        <v>0</v>
      </c>
      <c r="J33" s="59">
        <f t="shared" si="11"/>
        <v>0</v>
      </c>
      <c r="K33" s="59">
        <f t="shared" si="11"/>
        <v>0</v>
      </c>
      <c r="L33" s="59">
        <f>SUM(L34:L35)</f>
        <v>5</v>
      </c>
      <c r="M33" s="59">
        <v>0</v>
      </c>
      <c r="N33" s="59">
        <v>0</v>
      </c>
      <c r="O33" s="59">
        <v>1</v>
      </c>
      <c r="P33" s="59">
        <v>0</v>
      </c>
      <c r="Q33" s="33"/>
    </row>
    <row r="34" spans="1:17" s="29" customFormat="1" ht="20.25" customHeight="1">
      <c r="A34" s="359"/>
      <c r="B34" s="393"/>
      <c r="C34" s="78" t="s">
        <v>98</v>
      </c>
      <c r="D34" s="112">
        <f>SUM(E34:P34)</f>
        <v>3</v>
      </c>
      <c r="E34" s="131">
        <v>0</v>
      </c>
      <c r="F34" s="51">
        <v>0</v>
      </c>
      <c r="G34" s="51">
        <v>1</v>
      </c>
      <c r="H34" s="51">
        <v>1</v>
      </c>
      <c r="I34" s="51">
        <v>0</v>
      </c>
      <c r="J34" s="51">
        <v>0</v>
      </c>
      <c r="K34" s="51">
        <v>0</v>
      </c>
      <c r="L34" s="51">
        <v>1</v>
      </c>
      <c r="M34" s="51">
        <v>0</v>
      </c>
      <c r="N34" s="51">
        <v>0</v>
      </c>
      <c r="O34" s="51">
        <v>0</v>
      </c>
      <c r="P34" s="51">
        <v>0</v>
      </c>
      <c r="Q34" s="33"/>
    </row>
    <row r="35" spans="1:17" s="29" customFormat="1" ht="20.25" customHeight="1">
      <c r="A35" s="359"/>
      <c r="B35" s="401"/>
      <c r="C35" s="129" t="s">
        <v>99</v>
      </c>
      <c r="D35" s="112">
        <f>SUM(E35:P35)</f>
        <v>25</v>
      </c>
      <c r="E35" s="100">
        <v>17</v>
      </c>
      <c r="F35" s="50">
        <v>2</v>
      </c>
      <c r="G35" s="51">
        <v>0</v>
      </c>
      <c r="H35" s="51">
        <v>1</v>
      </c>
      <c r="I35" s="51">
        <v>0</v>
      </c>
      <c r="J35" s="51">
        <v>0</v>
      </c>
      <c r="K35" s="51">
        <v>0</v>
      </c>
      <c r="L35" s="51">
        <v>4</v>
      </c>
      <c r="M35" s="51">
        <v>0</v>
      </c>
      <c r="N35" s="51">
        <v>0</v>
      </c>
      <c r="O35" s="51">
        <v>1</v>
      </c>
      <c r="P35" s="51">
        <v>0</v>
      </c>
      <c r="Q35" s="33"/>
    </row>
    <row r="36" spans="1:17" s="29" customFormat="1" ht="20.25" customHeight="1">
      <c r="A36" s="359"/>
      <c r="B36" s="392" t="s">
        <v>34</v>
      </c>
      <c r="C36" s="130" t="s">
        <v>6</v>
      </c>
      <c r="D36" s="117">
        <f aca="true" t="shared" si="12" ref="D36:K36">SUM(D37:D38)</f>
        <v>94</v>
      </c>
      <c r="E36" s="59">
        <f t="shared" si="12"/>
        <v>26</v>
      </c>
      <c r="F36" s="59">
        <f t="shared" si="12"/>
        <v>2</v>
      </c>
      <c r="G36" s="59">
        <f t="shared" si="12"/>
        <v>6</v>
      </c>
      <c r="H36" s="59">
        <f t="shared" si="12"/>
        <v>9</v>
      </c>
      <c r="I36" s="59">
        <f t="shared" si="12"/>
        <v>0</v>
      </c>
      <c r="J36" s="59">
        <f t="shared" si="12"/>
        <v>0</v>
      </c>
      <c r="K36" s="59">
        <f t="shared" si="12"/>
        <v>0</v>
      </c>
      <c r="L36" s="59">
        <f>SUM(L37:L38)</f>
        <v>44</v>
      </c>
      <c r="M36" s="59">
        <v>3</v>
      </c>
      <c r="N36" s="59">
        <v>3</v>
      </c>
      <c r="O36" s="59">
        <v>0</v>
      </c>
      <c r="P36" s="59">
        <v>1</v>
      </c>
      <c r="Q36" s="33"/>
    </row>
    <row r="37" spans="1:17" s="29" customFormat="1" ht="20.25" customHeight="1">
      <c r="A37" s="359"/>
      <c r="B37" s="393"/>
      <c r="C37" s="78" t="s">
        <v>98</v>
      </c>
      <c r="D37" s="132">
        <f>SUM(E37:P37)</f>
        <v>49</v>
      </c>
      <c r="E37" s="133">
        <v>9</v>
      </c>
      <c r="F37" s="133">
        <v>0</v>
      </c>
      <c r="G37" s="133">
        <v>0</v>
      </c>
      <c r="H37" s="133">
        <v>7</v>
      </c>
      <c r="I37" s="133">
        <v>0</v>
      </c>
      <c r="J37" s="133">
        <v>0</v>
      </c>
      <c r="K37" s="133">
        <v>0</v>
      </c>
      <c r="L37" s="133">
        <v>26</v>
      </c>
      <c r="M37" s="133">
        <v>3</v>
      </c>
      <c r="N37" s="133">
        <v>3</v>
      </c>
      <c r="O37" s="133">
        <v>0</v>
      </c>
      <c r="P37" s="133">
        <v>1</v>
      </c>
      <c r="Q37" s="33"/>
    </row>
    <row r="38" spans="1:17" s="29" customFormat="1" ht="20.25" customHeight="1" thickBot="1">
      <c r="A38" s="403"/>
      <c r="B38" s="407"/>
      <c r="C38" s="41" t="s">
        <v>99</v>
      </c>
      <c r="D38" s="65">
        <f>SUM(E38:P38)</f>
        <v>45</v>
      </c>
      <c r="E38" s="134">
        <v>17</v>
      </c>
      <c r="F38" s="66">
        <v>2</v>
      </c>
      <c r="G38" s="66">
        <v>6</v>
      </c>
      <c r="H38" s="66">
        <v>2</v>
      </c>
      <c r="I38" s="66">
        <v>0</v>
      </c>
      <c r="J38" s="66">
        <v>0</v>
      </c>
      <c r="K38" s="66">
        <v>0</v>
      </c>
      <c r="L38" s="66">
        <v>18</v>
      </c>
      <c r="M38" s="66">
        <v>0</v>
      </c>
      <c r="N38" s="66">
        <v>0</v>
      </c>
      <c r="O38" s="66">
        <v>0</v>
      </c>
      <c r="P38" s="66">
        <v>0</v>
      </c>
      <c r="Q38" s="33"/>
    </row>
  </sheetData>
  <sheetProtection/>
  <mergeCells count="25">
    <mergeCell ref="B36:B38"/>
    <mergeCell ref="B27:B29"/>
    <mergeCell ref="B24:B26"/>
    <mergeCell ref="B30:B32"/>
    <mergeCell ref="A4:C5"/>
    <mergeCell ref="B33:B35"/>
    <mergeCell ref="G4:G5"/>
    <mergeCell ref="H4:H5"/>
    <mergeCell ref="B9:B11"/>
    <mergeCell ref="A6:B8"/>
    <mergeCell ref="A9:A38"/>
    <mergeCell ref="E4:E5"/>
    <mergeCell ref="F4:F5"/>
    <mergeCell ref="B21:B23"/>
    <mergeCell ref="B18:B20"/>
    <mergeCell ref="B15:B17"/>
    <mergeCell ref="P4:P5"/>
    <mergeCell ref="I4:I5"/>
    <mergeCell ref="O4:O5"/>
    <mergeCell ref="J4:K4"/>
    <mergeCell ref="L4:L5"/>
    <mergeCell ref="B12:B14"/>
    <mergeCell ref="M4:M5"/>
    <mergeCell ref="N4:N5"/>
    <mergeCell ref="D4:D5"/>
  </mergeCells>
  <printOptions/>
  <pageMargins left="0.4724409448818898" right="0.5905511811023623" top="0.7874015748031497" bottom="0.5118110236220472" header="0.5118110236220472" footer="0.5118110236220472"/>
  <pageSetup horizontalDpi="600" verticalDpi="600" orientation="portrait" paperSize="9" scale="83" r:id="rId1"/>
  <headerFooter scaleWithDoc="0" alignWithMargins="0">
    <oddHeader>&amp;L&amp;11卒業後・高校</oddHeader>
    <oddFooter>&amp;C&amp;"Century,標準"95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showGridLines="0" view="pageBreakPreview" zoomScaleSheetLayoutView="100" zoomScalePageLayoutView="0" workbookViewId="0" topLeftCell="A1">
      <selection activeCell="C26" sqref="C26"/>
    </sheetView>
  </sheetViews>
  <sheetFormatPr defaultColWidth="8.625" defaultRowHeight="18" customHeight="1"/>
  <cols>
    <col min="1" max="5" width="14.375" style="25" customWidth="1"/>
    <col min="6" max="6" width="2.875" style="25" customWidth="1"/>
    <col min="7" max="8" width="15.75390625" style="25" customWidth="1"/>
    <col min="9" max="9" width="4.75390625" style="25" customWidth="1"/>
    <col min="10" max="10" width="9.00390625" style="25" customWidth="1"/>
    <col min="11" max="11" width="5.00390625" style="25" customWidth="1"/>
    <col min="12" max="12" width="11.625" style="135" customWidth="1"/>
    <col min="13" max="17" width="8.625" style="135" customWidth="1"/>
    <col min="18" max="16384" width="8.625" style="25" customWidth="1"/>
  </cols>
  <sheetData>
    <row r="1" ht="15.75" customHeight="1">
      <c r="K1" s="26"/>
    </row>
    <row r="2" ht="15.75" customHeight="1"/>
    <row r="3" spans="1:17" s="29" customFormat="1" ht="18" customHeight="1" thickBot="1">
      <c r="A3" s="27" t="s">
        <v>254</v>
      </c>
      <c r="B3" s="27"/>
      <c r="C3" s="27"/>
      <c r="D3" s="28"/>
      <c r="E3" s="28"/>
      <c r="F3" s="33"/>
      <c r="G3" s="28"/>
      <c r="H3" s="28"/>
      <c r="I3" s="28"/>
      <c r="J3" s="28"/>
      <c r="K3" s="28"/>
      <c r="L3" s="33"/>
      <c r="M3" s="33"/>
      <c r="N3" s="33"/>
      <c r="O3" s="33"/>
      <c r="P3" s="33"/>
      <c r="Q3" s="33"/>
    </row>
    <row r="4" spans="1:17" s="29" customFormat="1" ht="9" customHeight="1">
      <c r="A4" s="412" t="s">
        <v>255</v>
      </c>
      <c r="B4" s="396" t="s">
        <v>256</v>
      </c>
      <c r="C4" s="394" t="s">
        <v>257</v>
      </c>
      <c r="D4" s="396" t="s">
        <v>243</v>
      </c>
      <c r="E4" s="415" t="s">
        <v>14</v>
      </c>
      <c r="F4" s="33"/>
      <c r="G4" s="354" t="s">
        <v>35</v>
      </c>
      <c r="H4" s="421"/>
      <c r="I4" s="432" t="s">
        <v>36</v>
      </c>
      <c r="J4" s="371"/>
      <c r="K4" s="371"/>
      <c r="L4" s="33"/>
      <c r="M4" s="33"/>
      <c r="N4" s="33"/>
      <c r="O4" s="33"/>
      <c r="P4" s="33"/>
      <c r="Q4" s="33"/>
    </row>
    <row r="5" spans="1:17" s="29" customFormat="1" ht="24" customHeight="1">
      <c r="A5" s="413"/>
      <c r="B5" s="397"/>
      <c r="C5" s="395"/>
      <c r="D5" s="397"/>
      <c r="E5" s="416"/>
      <c r="F5" s="33"/>
      <c r="G5" s="422"/>
      <c r="H5" s="423"/>
      <c r="I5" s="433"/>
      <c r="J5" s="360"/>
      <c r="K5" s="360"/>
      <c r="L5" s="33"/>
      <c r="M5" s="33"/>
      <c r="N5" s="33"/>
      <c r="O5" s="33"/>
      <c r="P5" s="33"/>
      <c r="Q5" s="33"/>
    </row>
    <row r="6" spans="1:17" s="29" customFormat="1" ht="16.5" customHeight="1">
      <c r="A6" s="413"/>
      <c r="B6" s="397"/>
      <c r="C6" s="395"/>
      <c r="D6" s="397"/>
      <c r="E6" s="416"/>
      <c r="F6" s="33"/>
      <c r="G6" s="418" t="s">
        <v>125</v>
      </c>
      <c r="H6" s="424" t="s">
        <v>258</v>
      </c>
      <c r="I6" s="433"/>
      <c r="J6" s="360"/>
      <c r="K6" s="360"/>
      <c r="L6" s="33"/>
      <c r="M6" s="33"/>
      <c r="N6" s="33"/>
      <c r="O6" s="33"/>
      <c r="P6" s="33"/>
      <c r="Q6" s="33"/>
    </row>
    <row r="7" spans="1:17" s="29" customFormat="1" ht="16.5" customHeight="1">
      <c r="A7" s="413"/>
      <c r="B7" s="397"/>
      <c r="C7" s="395"/>
      <c r="D7" s="397"/>
      <c r="E7" s="416"/>
      <c r="F7" s="33"/>
      <c r="G7" s="419"/>
      <c r="H7" s="425"/>
      <c r="I7" s="433"/>
      <c r="J7" s="360"/>
      <c r="K7" s="360"/>
      <c r="L7" s="33"/>
      <c r="M7" s="33"/>
      <c r="N7" s="33"/>
      <c r="O7" s="33"/>
      <c r="P7" s="33"/>
      <c r="Q7" s="33"/>
    </row>
    <row r="8" spans="1:17" s="29" customFormat="1" ht="16.5" customHeight="1">
      <c r="A8" s="413"/>
      <c r="B8" s="397"/>
      <c r="C8" s="395"/>
      <c r="D8" s="397"/>
      <c r="E8" s="416"/>
      <c r="F8" s="33"/>
      <c r="G8" s="419"/>
      <c r="H8" s="425"/>
      <c r="I8" s="433"/>
      <c r="J8" s="360"/>
      <c r="K8" s="360"/>
      <c r="L8" s="33"/>
      <c r="M8" s="137"/>
      <c r="N8" s="33"/>
      <c r="O8" s="33"/>
      <c r="P8" s="33"/>
      <c r="Q8" s="33"/>
    </row>
    <row r="9" spans="1:17" s="29" customFormat="1" ht="16.5" customHeight="1">
      <c r="A9" s="413"/>
      <c r="B9" s="397"/>
      <c r="C9" s="395"/>
      <c r="D9" s="397"/>
      <c r="E9" s="416"/>
      <c r="F9" s="33"/>
      <c r="G9" s="419"/>
      <c r="H9" s="425"/>
      <c r="I9" s="433"/>
      <c r="J9" s="360"/>
      <c r="K9" s="360"/>
      <c r="L9" s="33"/>
      <c r="M9" s="33"/>
      <c r="N9" s="33"/>
      <c r="O9" s="33"/>
      <c r="P9" s="33"/>
      <c r="Q9" s="33"/>
    </row>
    <row r="10" spans="1:17" s="29" customFormat="1" ht="16.5" customHeight="1">
      <c r="A10" s="413"/>
      <c r="B10" s="397"/>
      <c r="C10" s="395"/>
      <c r="D10" s="397"/>
      <c r="E10" s="416"/>
      <c r="F10" s="33"/>
      <c r="G10" s="419"/>
      <c r="H10" s="425"/>
      <c r="I10" s="433"/>
      <c r="J10" s="360"/>
      <c r="K10" s="360"/>
      <c r="L10" s="33"/>
      <c r="M10" s="33"/>
      <c r="N10" s="33"/>
      <c r="O10" s="33"/>
      <c r="P10" s="33"/>
      <c r="Q10" s="33"/>
    </row>
    <row r="11" spans="1:17" s="29" customFormat="1" ht="24" customHeight="1">
      <c r="A11" s="413"/>
      <c r="B11" s="397"/>
      <c r="C11" s="395"/>
      <c r="D11" s="397"/>
      <c r="E11" s="416"/>
      <c r="F11" s="33"/>
      <c r="G11" s="419"/>
      <c r="H11" s="425"/>
      <c r="I11" s="433"/>
      <c r="J11" s="360"/>
      <c r="K11" s="360"/>
      <c r="L11" s="33"/>
      <c r="M11" s="33"/>
      <c r="N11" s="33"/>
      <c r="O11" s="33"/>
      <c r="P11" s="33"/>
      <c r="Q11" s="33"/>
    </row>
    <row r="12" spans="1:17" s="29" customFormat="1" ht="9" customHeight="1" thickBot="1">
      <c r="A12" s="414"/>
      <c r="B12" s="427"/>
      <c r="C12" s="428"/>
      <c r="D12" s="427"/>
      <c r="E12" s="417"/>
      <c r="F12" s="73"/>
      <c r="G12" s="420"/>
      <c r="H12" s="426"/>
      <c r="I12" s="434"/>
      <c r="J12" s="373"/>
      <c r="K12" s="373"/>
      <c r="L12" s="33"/>
      <c r="M12" s="33"/>
      <c r="N12" s="33"/>
      <c r="O12" s="33"/>
      <c r="P12" s="33"/>
      <c r="Q12" s="33"/>
    </row>
    <row r="13" spans="1:17" s="29" customFormat="1" ht="21" customHeight="1">
      <c r="A13" s="138">
        <v>576</v>
      </c>
      <c r="B13" s="47">
        <v>79</v>
      </c>
      <c r="C13" s="82">
        <v>21</v>
      </c>
      <c r="D13" s="82">
        <v>22</v>
      </c>
      <c r="E13" s="138">
        <v>1</v>
      </c>
      <c r="F13" s="139"/>
      <c r="G13" s="82">
        <f>SUM(G14:G15)</f>
        <v>926</v>
      </c>
      <c r="H13" s="138">
        <f>SUM(H14:H15)</f>
        <v>20</v>
      </c>
      <c r="I13" s="140" t="s">
        <v>6</v>
      </c>
      <c r="J13" s="371" t="s">
        <v>37</v>
      </c>
      <c r="K13" s="371"/>
      <c r="L13" s="33"/>
      <c r="M13" s="33"/>
      <c r="N13" s="33"/>
      <c r="O13" s="33"/>
      <c r="P13" s="33"/>
      <c r="Q13" s="33"/>
    </row>
    <row r="14" spans="1:17" s="29" customFormat="1" ht="21" customHeight="1">
      <c r="A14" s="141">
        <v>394</v>
      </c>
      <c r="B14" s="141">
        <v>67</v>
      </c>
      <c r="C14" s="141">
        <v>20</v>
      </c>
      <c r="D14" s="131">
        <v>2</v>
      </c>
      <c r="E14" s="142">
        <v>0</v>
      </c>
      <c r="F14" s="139"/>
      <c r="G14" s="131">
        <f>G17+G20+G23+G26+G29+G32+G35+G38+G41+G44</f>
        <v>541</v>
      </c>
      <c r="H14" s="142">
        <f>H17+H20+H23+H26+H29+H32+H35+H38+H41+H44</f>
        <v>11</v>
      </c>
      <c r="I14" s="143" t="s">
        <v>98</v>
      </c>
      <c r="J14" s="360"/>
      <c r="K14" s="360"/>
      <c r="L14" s="33"/>
      <c r="M14" s="33"/>
      <c r="N14" s="33"/>
      <c r="O14" s="33"/>
      <c r="P14" s="33"/>
      <c r="Q14" s="33"/>
    </row>
    <row r="15" spans="1:17" s="29" customFormat="1" ht="21" customHeight="1">
      <c r="A15" s="144">
        <v>182</v>
      </c>
      <c r="B15" s="144">
        <v>12</v>
      </c>
      <c r="C15" s="144">
        <v>1</v>
      </c>
      <c r="D15" s="94">
        <v>20</v>
      </c>
      <c r="E15" s="95">
        <v>1</v>
      </c>
      <c r="F15" s="139"/>
      <c r="G15" s="94">
        <f>G18+G21+G24+G27+G30+G33+G36+G39+G42+G45</f>
        <v>385</v>
      </c>
      <c r="H15" s="95">
        <f>H18+H21+H24+H27+H30+H33+H36+H39+H42+H45</f>
        <v>9</v>
      </c>
      <c r="I15" s="145" t="s">
        <v>99</v>
      </c>
      <c r="J15" s="390"/>
      <c r="K15" s="390"/>
      <c r="L15" s="33"/>
      <c r="M15" s="33"/>
      <c r="N15" s="33"/>
      <c r="O15" s="33"/>
      <c r="P15" s="33"/>
      <c r="Q15" s="33"/>
    </row>
    <row r="16" spans="1:17" s="29" customFormat="1" ht="20.25" customHeight="1">
      <c r="A16" s="138">
        <v>120</v>
      </c>
      <c r="B16" s="116">
        <v>2</v>
      </c>
      <c r="C16" s="138">
        <v>7</v>
      </c>
      <c r="D16" s="100">
        <v>6</v>
      </c>
      <c r="E16" s="146">
        <v>1</v>
      </c>
      <c r="F16" s="139"/>
      <c r="G16" s="108">
        <f>SUM(G17:G18)</f>
        <v>236</v>
      </c>
      <c r="H16" s="109">
        <f>SUM(H17:H18)</f>
        <v>12</v>
      </c>
      <c r="I16" s="147" t="s">
        <v>6</v>
      </c>
      <c r="J16" s="429" t="s">
        <v>38</v>
      </c>
      <c r="K16" s="376" t="s">
        <v>97</v>
      </c>
      <c r="L16" s="33"/>
      <c r="M16" s="33"/>
      <c r="N16" s="33"/>
      <c r="O16" s="33"/>
      <c r="P16" s="33"/>
      <c r="Q16" s="33"/>
    </row>
    <row r="17" spans="1:17" s="29" customFormat="1" ht="20.25" customHeight="1">
      <c r="A17" s="141">
        <v>84</v>
      </c>
      <c r="B17" s="114">
        <v>1</v>
      </c>
      <c r="C17" s="50">
        <v>7</v>
      </c>
      <c r="D17" s="89">
        <v>1</v>
      </c>
      <c r="E17" s="148">
        <v>0</v>
      </c>
      <c r="F17" s="139"/>
      <c r="G17" s="112">
        <v>135</v>
      </c>
      <c r="H17" s="51">
        <v>6</v>
      </c>
      <c r="I17" s="143" t="s">
        <v>98</v>
      </c>
      <c r="J17" s="430"/>
      <c r="K17" s="435"/>
      <c r="L17" s="33"/>
      <c r="M17" s="33"/>
      <c r="N17" s="33"/>
      <c r="O17" s="33"/>
      <c r="P17" s="33"/>
      <c r="Q17" s="33"/>
    </row>
    <row r="18" spans="1:17" s="29" customFormat="1" ht="20.25" customHeight="1">
      <c r="A18" s="144">
        <v>36</v>
      </c>
      <c r="B18" s="144">
        <v>1</v>
      </c>
      <c r="C18" s="255">
        <v>0</v>
      </c>
      <c r="D18" s="94">
        <v>5</v>
      </c>
      <c r="E18" s="149">
        <v>1</v>
      </c>
      <c r="F18" s="139"/>
      <c r="G18" s="118">
        <v>101</v>
      </c>
      <c r="H18" s="56">
        <v>6</v>
      </c>
      <c r="I18" s="143" t="s">
        <v>99</v>
      </c>
      <c r="J18" s="431"/>
      <c r="K18" s="435"/>
      <c r="L18" s="33"/>
      <c r="M18" s="33"/>
      <c r="N18" s="33"/>
      <c r="O18" s="33"/>
      <c r="P18" s="33"/>
      <c r="Q18" s="33"/>
    </row>
    <row r="19" spans="1:17" s="29" customFormat="1" ht="20.25" customHeight="1">
      <c r="A19" s="272">
        <v>63</v>
      </c>
      <c r="B19" s="272">
        <v>0</v>
      </c>
      <c r="C19" s="138">
        <v>1</v>
      </c>
      <c r="D19" s="100">
        <v>4</v>
      </c>
      <c r="E19" s="146">
        <v>0</v>
      </c>
      <c r="F19" s="139"/>
      <c r="G19" s="108">
        <f>SUM(G20:G21)</f>
        <v>37</v>
      </c>
      <c r="H19" s="109">
        <f>SUM(H20:H21)</f>
        <v>1</v>
      </c>
      <c r="I19" s="150" t="s">
        <v>6</v>
      </c>
      <c r="J19" s="429" t="s">
        <v>39</v>
      </c>
      <c r="K19" s="435"/>
      <c r="L19" s="33"/>
      <c r="M19" s="33"/>
      <c r="N19" s="33"/>
      <c r="O19" s="33"/>
      <c r="P19" s="33"/>
      <c r="Q19" s="33"/>
    </row>
    <row r="20" spans="1:17" s="29" customFormat="1" ht="20.25" customHeight="1">
      <c r="A20" s="114">
        <v>43</v>
      </c>
      <c r="B20" s="114">
        <v>0</v>
      </c>
      <c r="C20" s="50">
        <v>1</v>
      </c>
      <c r="D20" s="89">
        <v>0</v>
      </c>
      <c r="E20" s="148">
        <v>0</v>
      </c>
      <c r="F20" s="139"/>
      <c r="G20" s="112">
        <v>16</v>
      </c>
      <c r="H20" s="51">
        <v>0</v>
      </c>
      <c r="I20" s="143" t="s">
        <v>98</v>
      </c>
      <c r="J20" s="430"/>
      <c r="K20" s="435"/>
      <c r="L20" s="33"/>
      <c r="M20" s="33"/>
      <c r="N20" s="33"/>
      <c r="O20" s="33"/>
      <c r="P20" s="33"/>
      <c r="Q20" s="33"/>
    </row>
    <row r="21" spans="1:17" s="29" customFormat="1" ht="20.25" customHeight="1">
      <c r="A21" s="114">
        <v>20</v>
      </c>
      <c r="B21" s="114">
        <v>0</v>
      </c>
      <c r="C21" s="50">
        <v>0</v>
      </c>
      <c r="D21" s="89">
        <v>4</v>
      </c>
      <c r="E21" s="148">
        <v>0</v>
      </c>
      <c r="F21" s="139"/>
      <c r="G21" s="112">
        <v>21</v>
      </c>
      <c r="H21" s="51">
        <v>1</v>
      </c>
      <c r="I21" s="145" t="s">
        <v>99</v>
      </c>
      <c r="J21" s="431"/>
      <c r="K21" s="435"/>
      <c r="L21" s="33"/>
      <c r="M21" s="33"/>
      <c r="N21" s="33"/>
      <c r="O21" s="33"/>
      <c r="P21" s="33"/>
      <c r="Q21" s="33"/>
    </row>
    <row r="22" spans="1:17" s="29" customFormat="1" ht="20.25" customHeight="1">
      <c r="A22" s="271">
        <v>192</v>
      </c>
      <c r="B22" s="271">
        <v>49</v>
      </c>
      <c r="C22" s="58">
        <v>12</v>
      </c>
      <c r="D22" s="116">
        <v>5</v>
      </c>
      <c r="E22" s="151">
        <v>0</v>
      </c>
      <c r="F22" s="139"/>
      <c r="G22" s="117">
        <f>SUM(G23:G24)</f>
        <v>279</v>
      </c>
      <c r="H22" s="59">
        <f>SUM(H23:H24)</f>
        <v>1</v>
      </c>
      <c r="I22" s="147" t="s">
        <v>6</v>
      </c>
      <c r="J22" s="429" t="s">
        <v>40</v>
      </c>
      <c r="K22" s="435"/>
      <c r="L22" s="33"/>
      <c r="M22" s="33"/>
      <c r="N22" s="33"/>
      <c r="O22" s="33"/>
      <c r="P22" s="33"/>
      <c r="Q22" s="33"/>
    </row>
    <row r="23" spans="1:17" s="29" customFormat="1" ht="20.25" customHeight="1">
      <c r="A23" s="114">
        <v>184</v>
      </c>
      <c r="B23" s="114">
        <v>45</v>
      </c>
      <c r="C23" s="50">
        <v>12</v>
      </c>
      <c r="D23" s="89">
        <v>0</v>
      </c>
      <c r="E23" s="148">
        <v>0</v>
      </c>
      <c r="F23" s="139"/>
      <c r="G23" s="112">
        <v>252</v>
      </c>
      <c r="H23" s="51">
        <v>0</v>
      </c>
      <c r="I23" s="143" t="s">
        <v>98</v>
      </c>
      <c r="J23" s="430"/>
      <c r="K23" s="435"/>
      <c r="L23" s="33"/>
      <c r="M23" s="33"/>
      <c r="N23" s="33"/>
      <c r="O23" s="33"/>
      <c r="P23" s="33"/>
      <c r="Q23" s="33"/>
    </row>
    <row r="24" spans="1:17" s="29" customFormat="1" ht="20.25" customHeight="1">
      <c r="A24" s="144">
        <v>8</v>
      </c>
      <c r="B24" s="144">
        <v>4</v>
      </c>
      <c r="C24" s="255">
        <v>0</v>
      </c>
      <c r="D24" s="94">
        <v>5</v>
      </c>
      <c r="E24" s="149">
        <v>0</v>
      </c>
      <c r="F24" s="139"/>
      <c r="G24" s="118">
        <v>27</v>
      </c>
      <c r="H24" s="56">
        <v>1</v>
      </c>
      <c r="I24" s="143" t="s">
        <v>99</v>
      </c>
      <c r="J24" s="431"/>
      <c r="K24" s="435"/>
      <c r="L24" s="33"/>
      <c r="M24" s="33"/>
      <c r="N24" s="33"/>
      <c r="O24" s="33"/>
      <c r="P24" s="33"/>
      <c r="Q24" s="33"/>
    </row>
    <row r="25" spans="1:17" s="29" customFormat="1" ht="20.25" customHeight="1">
      <c r="A25" s="272">
        <v>123</v>
      </c>
      <c r="B25" s="272">
        <v>12</v>
      </c>
      <c r="C25" s="138">
        <v>0</v>
      </c>
      <c r="D25" s="100">
        <v>3</v>
      </c>
      <c r="E25" s="146">
        <v>0</v>
      </c>
      <c r="F25" s="139"/>
      <c r="G25" s="108">
        <f>SUM(G26:G27)</f>
        <v>175</v>
      </c>
      <c r="H25" s="109">
        <f>SUM(H26:H27)</f>
        <v>2</v>
      </c>
      <c r="I25" s="150" t="s">
        <v>6</v>
      </c>
      <c r="J25" s="429" t="s">
        <v>41</v>
      </c>
      <c r="K25" s="435"/>
      <c r="L25" s="33"/>
      <c r="M25" s="33"/>
      <c r="N25" s="33"/>
      <c r="O25" s="33"/>
      <c r="P25" s="33"/>
      <c r="Q25" s="33"/>
    </row>
    <row r="26" spans="1:17" s="29" customFormat="1" ht="20.25" customHeight="1">
      <c r="A26" s="114">
        <v>60</v>
      </c>
      <c r="B26" s="114">
        <v>8</v>
      </c>
      <c r="C26" s="50">
        <v>0</v>
      </c>
      <c r="D26" s="89">
        <v>1</v>
      </c>
      <c r="E26" s="148">
        <v>0</v>
      </c>
      <c r="F26" s="139"/>
      <c r="G26" s="112">
        <v>81</v>
      </c>
      <c r="H26" s="51">
        <v>2</v>
      </c>
      <c r="I26" s="143" t="s">
        <v>98</v>
      </c>
      <c r="J26" s="430"/>
      <c r="K26" s="435"/>
      <c r="L26" s="33"/>
      <c r="M26" s="33"/>
      <c r="N26" s="33"/>
      <c r="O26" s="33"/>
      <c r="P26" s="33"/>
      <c r="Q26" s="33"/>
    </row>
    <row r="27" spans="1:17" s="29" customFormat="1" ht="20.25" customHeight="1">
      <c r="A27" s="114">
        <v>63</v>
      </c>
      <c r="B27" s="114">
        <v>4</v>
      </c>
      <c r="C27" s="50">
        <v>0</v>
      </c>
      <c r="D27" s="89">
        <v>2</v>
      </c>
      <c r="E27" s="148">
        <v>0</v>
      </c>
      <c r="F27" s="139"/>
      <c r="G27" s="112">
        <v>94</v>
      </c>
      <c r="H27" s="51">
        <v>0</v>
      </c>
      <c r="I27" s="145" t="s">
        <v>99</v>
      </c>
      <c r="J27" s="431"/>
      <c r="K27" s="435"/>
      <c r="L27" s="33"/>
      <c r="M27" s="33"/>
      <c r="N27" s="33"/>
      <c r="O27" s="33"/>
      <c r="P27" s="33"/>
      <c r="Q27" s="33"/>
    </row>
    <row r="28" spans="1:17" s="29" customFormat="1" ht="20.25" customHeight="1">
      <c r="A28" s="271">
        <v>9</v>
      </c>
      <c r="B28" s="271">
        <v>2</v>
      </c>
      <c r="C28" s="58">
        <v>0</v>
      </c>
      <c r="D28" s="116">
        <v>0</v>
      </c>
      <c r="E28" s="151">
        <v>0</v>
      </c>
      <c r="F28" s="139"/>
      <c r="G28" s="117">
        <f>SUM(G29:G30)</f>
        <v>0</v>
      </c>
      <c r="H28" s="59">
        <f>SUM(H29:H30)</f>
        <v>0</v>
      </c>
      <c r="I28" s="150" t="s">
        <v>6</v>
      </c>
      <c r="J28" s="429" t="s">
        <v>42</v>
      </c>
      <c r="K28" s="435"/>
      <c r="L28" s="33"/>
      <c r="M28" s="33"/>
      <c r="N28" s="33"/>
      <c r="O28" s="33"/>
      <c r="P28" s="33"/>
      <c r="Q28" s="33"/>
    </row>
    <row r="29" spans="1:17" s="29" customFormat="1" ht="20.25" customHeight="1">
      <c r="A29" s="114">
        <v>5</v>
      </c>
      <c r="B29" s="114">
        <v>1</v>
      </c>
      <c r="C29" s="50">
        <v>0</v>
      </c>
      <c r="D29" s="89">
        <v>0</v>
      </c>
      <c r="E29" s="148">
        <v>0</v>
      </c>
      <c r="F29" s="139"/>
      <c r="G29" s="112">
        <v>0</v>
      </c>
      <c r="H29" s="51">
        <v>0</v>
      </c>
      <c r="I29" s="143" t="s">
        <v>98</v>
      </c>
      <c r="J29" s="430"/>
      <c r="K29" s="435"/>
      <c r="L29" s="33"/>
      <c r="M29" s="33"/>
      <c r="N29" s="33"/>
      <c r="O29" s="33"/>
      <c r="P29" s="33"/>
      <c r="Q29" s="33"/>
    </row>
    <row r="30" spans="1:17" s="29" customFormat="1" ht="20.25" customHeight="1">
      <c r="A30" s="144">
        <v>4</v>
      </c>
      <c r="B30" s="144">
        <v>1</v>
      </c>
      <c r="C30" s="255">
        <v>0</v>
      </c>
      <c r="D30" s="94">
        <v>0</v>
      </c>
      <c r="E30" s="149">
        <v>0</v>
      </c>
      <c r="F30" s="139"/>
      <c r="G30" s="118">
        <v>0</v>
      </c>
      <c r="H30" s="56">
        <v>0</v>
      </c>
      <c r="I30" s="143" t="s">
        <v>99</v>
      </c>
      <c r="J30" s="431"/>
      <c r="K30" s="435"/>
      <c r="L30" s="33"/>
      <c r="M30" s="33"/>
      <c r="N30" s="33"/>
      <c r="O30" s="33"/>
      <c r="P30" s="33"/>
      <c r="Q30" s="33"/>
    </row>
    <row r="31" spans="1:17" s="29" customFormat="1" ht="20.25" customHeight="1">
      <c r="A31" s="272">
        <v>38</v>
      </c>
      <c r="B31" s="272">
        <v>0</v>
      </c>
      <c r="C31" s="138">
        <v>0</v>
      </c>
      <c r="D31" s="100">
        <v>0</v>
      </c>
      <c r="E31" s="146">
        <v>0</v>
      </c>
      <c r="F31" s="139"/>
      <c r="G31" s="108">
        <f>SUM(G32:G33)</f>
        <v>73</v>
      </c>
      <c r="H31" s="109">
        <f>SUM(H32:H33)</f>
        <v>0</v>
      </c>
      <c r="I31" s="150" t="s">
        <v>6</v>
      </c>
      <c r="J31" s="429" t="s">
        <v>43</v>
      </c>
      <c r="K31" s="435"/>
      <c r="L31" s="33"/>
      <c r="M31" s="33"/>
      <c r="N31" s="33"/>
      <c r="O31" s="33"/>
      <c r="P31" s="33"/>
      <c r="Q31" s="33"/>
    </row>
    <row r="32" spans="1:17" s="29" customFormat="1" ht="20.25" customHeight="1">
      <c r="A32" s="114">
        <v>2</v>
      </c>
      <c r="B32" s="114">
        <v>0</v>
      </c>
      <c r="C32" s="50">
        <v>0</v>
      </c>
      <c r="D32" s="89">
        <v>0</v>
      </c>
      <c r="E32" s="148">
        <v>0</v>
      </c>
      <c r="F32" s="139"/>
      <c r="G32" s="112">
        <v>6</v>
      </c>
      <c r="H32" s="51">
        <v>0</v>
      </c>
      <c r="I32" s="143" t="s">
        <v>98</v>
      </c>
      <c r="J32" s="430"/>
      <c r="K32" s="435"/>
      <c r="L32" s="33"/>
      <c r="M32" s="33"/>
      <c r="N32" s="33"/>
      <c r="O32" s="33"/>
      <c r="P32" s="33"/>
      <c r="Q32" s="33"/>
    </row>
    <row r="33" spans="1:17" s="29" customFormat="1" ht="20.25" customHeight="1">
      <c r="A33" s="114">
        <v>36</v>
      </c>
      <c r="B33" s="114">
        <v>0</v>
      </c>
      <c r="C33" s="50">
        <v>0</v>
      </c>
      <c r="D33" s="89">
        <v>0</v>
      </c>
      <c r="E33" s="148">
        <v>0</v>
      </c>
      <c r="F33" s="139"/>
      <c r="G33" s="112">
        <v>67</v>
      </c>
      <c r="H33" s="51">
        <v>0</v>
      </c>
      <c r="I33" s="145" t="s">
        <v>99</v>
      </c>
      <c r="J33" s="431"/>
      <c r="K33" s="435"/>
      <c r="L33" s="33"/>
      <c r="M33" s="33"/>
      <c r="N33" s="33"/>
      <c r="O33" s="33"/>
      <c r="P33" s="33"/>
      <c r="Q33" s="33"/>
    </row>
    <row r="34" spans="1:17" s="29" customFormat="1" ht="20.25" customHeight="1">
      <c r="A34" s="271">
        <v>0</v>
      </c>
      <c r="B34" s="271">
        <v>0</v>
      </c>
      <c r="C34" s="58">
        <v>0</v>
      </c>
      <c r="D34" s="116">
        <v>0</v>
      </c>
      <c r="E34" s="151">
        <v>0</v>
      </c>
      <c r="F34" s="139"/>
      <c r="G34" s="152">
        <f>SUM(G35:G36)</f>
        <v>0</v>
      </c>
      <c r="H34" s="59">
        <f>SUM(H35:H36)</f>
        <v>0</v>
      </c>
      <c r="I34" s="150" t="s">
        <v>6</v>
      </c>
      <c r="J34" s="429" t="s">
        <v>44</v>
      </c>
      <c r="K34" s="435"/>
      <c r="L34" s="33"/>
      <c r="M34" s="33"/>
      <c r="N34" s="33"/>
      <c r="O34" s="33"/>
      <c r="P34" s="33"/>
      <c r="Q34" s="33"/>
    </row>
    <row r="35" spans="1:17" s="29" customFormat="1" ht="20.25" customHeight="1">
      <c r="A35" s="114">
        <v>0</v>
      </c>
      <c r="B35" s="114">
        <v>0</v>
      </c>
      <c r="C35" s="50">
        <v>0</v>
      </c>
      <c r="D35" s="89">
        <v>0</v>
      </c>
      <c r="E35" s="148">
        <v>0</v>
      </c>
      <c r="F35" s="139"/>
      <c r="G35" s="274">
        <v>0</v>
      </c>
      <c r="H35" s="50">
        <v>0</v>
      </c>
      <c r="I35" s="143" t="s">
        <v>98</v>
      </c>
      <c r="J35" s="430"/>
      <c r="K35" s="435"/>
      <c r="L35" s="33"/>
      <c r="M35" s="33"/>
      <c r="N35" s="33"/>
      <c r="O35" s="33"/>
      <c r="P35" s="33"/>
      <c r="Q35" s="33"/>
    </row>
    <row r="36" spans="1:17" s="29" customFormat="1" ht="20.25" customHeight="1">
      <c r="A36" s="144">
        <v>0</v>
      </c>
      <c r="B36" s="144">
        <v>0</v>
      </c>
      <c r="C36" s="255">
        <v>0</v>
      </c>
      <c r="D36" s="94">
        <v>0</v>
      </c>
      <c r="E36" s="149">
        <v>0</v>
      </c>
      <c r="F36" s="139"/>
      <c r="G36" s="118">
        <v>0</v>
      </c>
      <c r="H36" s="56">
        <v>0</v>
      </c>
      <c r="I36" s="143" t="s">
        <v>99</v>
      </c>
      <c r="J36" s="431"/>
      <c r="K36" s="435"/>
      <c r="L36" s="33"/>
      <c r="M36" s="33"/>
      <c r="N36" s="33"/>
      <c r="O36" s="33"/>
      <c r="P36" s="33"/>
      <c r="Q36" s="33"/>
    </row>
    <row r="37" spans="1:17" s="29" customFormat="1" ht="20.25" customHeight="1">
      <c r="A37" s="271">
        <v>1</v>
      </c>
      <c r="B37" s="271">
        <v>0</v>
      </c>
      <c r="C37" s="58">
        <v>0</v>
      </c>
      <c r="D37" s="116">
        <v>0</v>
      </c>
      <c r="E37" s="151">
        <v>0</v>
      </c>
      <c r="F37" s="139"/>
      <c r="G37" s="117">
        <f>SUM(G38:G39)</f>
        <v>13</v>
      </c>
      <c r="H37" s="59">
        <f>SUM(H38:H39)</f>
        <v>0</v>
      </c>
      <c r="I37" s="150" t="s">
        <v>6</v>
      </c>
      <c r="J37" s="429" t="s">
        <v>108</v>
      </c>
      <c r="K37" s="435"/>
      <c r="L37" s="33"/>
      <c r="M37" s="33"/>
      <c r="N37" s="33"/>
      <c r="O37" s="33"/>
      <c r="P37" s="33"/>
      <c r="Q37" s="33"/>
    </row>
    <row r="38" spans="1:17" s="29" customFormat="1" ht="20.25" customHeight="1">
      <c r="A38" s="114">
        <v>1</v>
      </c>
      <c r="B38" s="114">
        <v>0</v>
      </c>
      <c r="C38" s="50">
        <v>0</v>
      </c>
      <c r="D38" s="89">
        <v>0</v>
      </c>
      <c r="E38" s="148">
        <v>0</v>
      </c>
      <c r="F38" s="139"/>
      <c r="G38" s="112">
        <v>2</v>
      </c>
      <c r="H38" s="51">
        <v>0</v>
      </c>
      <c r="I38" s="143" t="s">
        <v>98</v>
      </c>
      <c r="J38" s="430"/>
      <c r="K38" s="435"/>
      <c r="L38" s="33"/>
      <c r="M38" s="33"/>
      <c r="N38" s="33"/>
      <c r="O38" s="33"/>
      <c r="P38" s="33"/>
      <c r="Q38" s="33"/>
    </row>
    <row r="39" spans="1:17" s="29" customFormat="1" ht="20.25" customHeight="1">
      <c r="A39" s="144">
        <v>0</v>
      </c>
      <c r="B39" s="144">
        <v>0</v>
      </c>
      <c r="C39" s="255">
        <v>0</v>
      </c>
      <c r="D39" s="94">
        <v>0</v>
      </c>
      <c r="E39" s="149">
        <v>0</v>
      </c>
      <c r="F39" s="139"/>
      <c r="G39" s="118">
        <v>11</v>
      </c>
      <c r="H39" s="56">
        <v>0</v>
      </c>
      <c r="I39" s="145" t="s">
        <v>99</v>
      </c>
      <c r="J39" s="431"/>
      <c r="K39" s="435"/>
      <c r="L39" s="33"/>
      <c r="M39" s="33"/>
      <c r="N39" s="33"/>
      <c r="O39" s="33"/>
      <c r="P39" s="33"/>
      <c r="Q39" s="33"/>
    </row>
    <row r="40" spans="1:17" s="29" customFormat="1" ht="20.25" customHeight="1">
      <c r="A40" s="271">
        <v>3</v>
      </c>
      <c r="B40" s="271">
        <v>0</v>
      </c>
      <c r="C40" s="58">
        <v>0</v>
      </c>
      <c r="D40" s="116">
        <v>2</v>
      </c>
      <c r="E40" s="151">
        <v>0</v>
      </c>
      <c r="F40" s="139"/>
      <c r="G40" s="117">
        <f>SUM(G41:G42)</f>
        <v>26</v>
      </c>
      <c r="H40" s="59">
        <f>SUM(H41:H42)</f>
        <v>0</v>
      </c>
      <c r="I40" s="150" t="s">
        <v>6</v>
      </c>
      <c r="J40" s="429" t="s">
        <v>45</v>
      </c>
      <c r="K40" s="435"/>
      <c r="L40" s="33"/>
      <c r="M40" s="33"/>
      <c r="N40" s="33"/>
      <c r="O40" s="33"/>
      <c r="P40" s="33"/>
      <c r="Q40" s="33"/>
    </row>
    <row r="41" spans="1:17" s="29" customFormat="1" ht="20.25" customHeight="1">
      <c r="A41" s="114">
        <v>1</v>
      </c>
      <c r="B41" s="114">
        <v>0</v>
      </c>
      <c r="C41" s="50">
        <v>0</v>
      </c>
      <c r="D41" s="89">
        <v>0</v>
      </c>
      <c r="E41" s="148">
        <v>0</v>
      </c>
      <c r="F41" s="139"/>
      <c r="G41" s="112">
        <v>3</v>
      </c>
      <c r="H41" s="51">
        <v>0</v>
      </c>
      <c r="I41" s="143" t="s">
        <v>98</v>
      </c>
      <c r="J41" s="430"/>
      <c r="K41" s="435"/>
      <c r="L41" s="33"/>
      <c r="M41" s="33"/>
      <c r="N41" s="33"/>
      <c r="O41" s="33"/>
      <c r="P41" s="33"/>
      <c r="Q41" s="33"/>
    </row>
    <row r="42" spans="1:17" s="29" customFormat="1" ht="20.25" customHeight="1">
      <c r="A42" s="144">
        <v>2</v>
      </c>
      <c r="B42" s="144">
        <v>0</v>
      </c>
      <c r="C42" s="255">
        <v>0</v>
      </c>
      <c r="D42" s="94">
        <v>2</v>
      </c>
      <c r="E42" s="149">
        <v>0</v>
      </c>
      <c r="F42" s="139"/>
      <c r="G42" s="118">
        <v>23</v>
      </c>
      <c r="H42" s="56">
        <v>0</v>
      </c>
      <c r="I42" s="145" t="s">
        <v>99</v>
      </c>
      <c r="J42" s="431"/>
      <c r="K42" s="435"/>
      <c r="L42" s="33"/>
      <c r="M42" s="33"/>
      <c r="N42" s="33"/>
      <c r="O42" s="33"/>
      <c r="P42" s="33"/>
      <c r="Q42" s="33"/>
    </row>
    <row r="43" spans="1:17" s="29" customFormat="1" ht="20.25" customHeight="1">
      <c r="A43" s="272">
        <v>27</v>
      </c>
      <c r="B43" s="272">
        <v>14</v>
      </c>
      <c r="C43" s="138">
        <v>1</v>
      </c>
      <c r="D43" s="100">
        <v>2</v>
      </c>
      <c r="E43" s="146">
        <v>0</v>
      </c>
      <c r="F43" s="139"/>
      <c r="G43" s="108">
        <f>SUM(G44:G45)</f>
        <v>87</v>
      </c>
      <c r="H43" s="109">
        <f>SUM(H44:H45)</f>
        <v>4</v>
      </c>
      <c r="I43" s="150" t="s">
        <v>6</v>
      </c>
      <c r="J43" s="429" t="s">
        <v>46</v>
      </c>
      <c r="K43" s="435"/>
      <c r="L43" s="33"/>
      <c r="M43" s="33"/>
      <c r="N43" s="33"/>
      <c r="O43" s="33"/>
      <c r="P43" s="33"/>
      <c r="Q43" s="33"/>
    </row>
    <row r="44" spans="1:17" s="29" customFormat="1" ht="20.25" customHeight="1">
      <c r="A44" s="114">
        <v>14</v>
      </c>
      <c r="B44" s="114">
        <v>12</v>
      </c>
      <c r="C44" s="50">
        <v>0</v>
      </c>
      <c r="D44" s="89">
        <v>0</v>
      </c>
      <c r="E44" s="148">
        <v>0</v>
      </c>
      <c r="F44" s="50"/>
      <c r="G44" s="112">
        <v>46</v>
      </c>
      <c r="H44" s="51">
        <v>3</v>
      </c>
      <c r="I44" s="143" t="s">
        <v>98</v>
      </c>
      <c r="J44" s="430"/>
      <c r="K44" s="435"/>
      <c r="L44" s="33"/>
      <c r="M44" s="33"/>
      <c r="N44" s="33"/>
      <c r="O44" s="33"/>
      <c r="P44" s="33"/>
      <c r="Q44" s="33"/>
    </row>
    <row r="45" spans="1:17" s="29" customFormat="1" ht="20.25" customHeight="1" thickBot="1">
      <c r="A45" s="273">
        <v>13</v>
      </c>
      <c r="B45" s="273">
        <v>2</v>
      </c>
      <c r="C45" s="153">
        <v>1</v>
      </c>
      <c r="D45" s="134">
        <v>2</v>
      </c>
      <c r="E45" s="154">
        <v>0</v>
      </c>
      <c r="F45" s="50"/>
      <c r="G45" s="65">
        <v>41</v>
      </c>
      <c r="H45" s="66">
        <v>1</v>
      </c>
      <c r="I45" s="40" t="s">
        <v>99</v>
      </c>
      <c r="J45" s="437"/>
      <c r="K45" s="436"/>
      <c r="L45" s="33"/>
      <c r="M45" s="33"/>
      <c r="N45" s="33"/>
      <c r="O45" s="33"/>
      <c r="P45" s="33"/>
      <c r="Q45" s="33"/>
    </row>
    <row r="46" spans="1:11" ht="18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1" ht="18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1:11" ht="18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11" ht="18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11" ht="18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11" ht="18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1:11" ht="18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1:11" ht="18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1:11" ht="18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 ht="18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 ht="18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8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8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8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8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8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</sheetData>
  <sheetProtection/>
  <mergeCells count="21">
    <mergeCell ref="J22:J24"/>
    <mergeCell ref="J25:J27"/>
    <mergeCell ref="J28:J30"/>
    <mergeCell ref="J31:J33"/>
    <mergeCell ref="J34:J36"/>
    <mergeCell ref="J40:J42"/>
    <mergeCell ref="J16:J18"/>
    <mergeCell ref="I4:K12"/>
    <mergeCell ref="J13:K15"/>
    <mergeCell ref="K16:K45"/>
    <mergeCell ref="J43:J45"/>
    <mergeCell ref="J37:J39"/>
    <mergeCell ref="J19:J21"/>
    <mergeCell ref="A4:A12"/>
    <mergeCell ref="E4:E12"/>
    <mergeCell ref="G6:G12"/>
    <mergeCell ref="G4:H5"/>
    <mergeCell ref="H6:H12"/>
    <mergeCell ref="D4:D12"/>
    <mergeCell ref="B4:B12"/>
    <mergeCell ref="C4:C12"/>
  </mergeCells>
  <printOptions horizontalCentered="1"/>
  <pageMargins left="0.7874015748031497" right="0.3937007874015748" top="0.984251968503937" bottom="0.5118110236220472" header="0.5118110236220472" footer="0.5118110236220472"/>
  <pageSetup horizontalDpi="600" verticalDpi="600" orientation="portrait" paperSize="9" scale="75" r:id="rId1"/>
  <headerFooter scaleWithDoc="0" alignWithMargins="0">
    <oddHeader>&amp;R&amp;11卒業後・高校</oddHeader>
    <oddFooter>&amp;C&amp;"Century,標準"96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35"/>
  <sheetViews>
    <sheetView showGridLines="0" zoomScaleSheetLayoutView="100" zoomScalePageLayoutView="0" workbookViewId="0" topLeftCell="A16">
      <selection activeCell="C26" sqref="C26"/>
    </sheetView>
  </sheetViews>
  <sheetFormatPr defaultColWidth="8.625" defaultRowHeight="24" customHeight="1"/>
  <cols>
    <col min="1" max="1" width="31.625" style="25" customWidth="1"/>
    <col min="2" max="10" width="8.00390625" style="25" customWidth="1"/>
    <col min="11" max="11" width="1.00390625" style="25" customWidth="1"/>
    <col min="12" max="32" width="3.125" style="25" customWidth="1"/>
    <col min="33" max="16384" width="8.625" style="25" customWidth="1"/>
  </cols>
  <sheetData>
    <row r="1" ht="15.75" customHeight="1">
      <c r="J1" s="26"/>
    </row>
    <row r="3" spans="1:10" s="29" customFormat="1" ht="24" customHeight="1" thickBot="1">
      <c r="A3" s="136" t="s">
        <v>259</v>
      </c>
      <c r="B3" s="28"/>
      <c r="C3" s="28"/>
      <c r="D3" s="28"/>
      <c r="E3" s="28"/>
      <c r="F3" s="28"/>
      <c r="G3" s="28"/>
      <c r="H3" s="28"/>
      <c r="I3" s="28"/>
      <c r="J3" s="28"/>
    </row>
    <row r="4" spans="1:11" s="29" customFormat="1" ht="24" customHeight="1">
      <c r="A4" s="372" t="s">
        <v>47</v>
      </c>
      <c r="B4" s="354" t="s">
        <v>260</v>
      </c>
      <c r="C4" s="438"/>
      <c r="D4" s="438"/>
      <c r="E4" s="375" t="s">
        <v>24</v>
      </c>
      <c r="F4" s="438"/>
      <c r="G4" s="439"/>
      <c r="H4" s="355" t="s">
        <v>261</v>
      </c>
      <c r="I4" s="438"/>
      <c r="J4" s="438"/>
      <c r="K4" s="33"/>
    </row>
    <row r="5" spans="1:11" s="29" customFormat="1" ht="24" customHeight="1" thickBot="1">
      <c r="A5" s="374"/>
      <c r="B5" s="40" t="s">
        <v>6</v>
      </c>
      <c r="C5" s="41" t="s">
        <v>21</v>
      </c>
      <c r="D5" s="41" t="s">
        <v>22</v>
      </c>
      <c r="E5" s="42" t="s">
        <v>6</v>
      </c>
      <c r="F5" s="41" t="s">
        <v>21</v>
      </c>
      <c r="G5" s="43" t="s">
        <v>22</v>
      </c>
      <c r="H5" s="44" t="s">
        <v>6</v>
      </c>
      <c r="I5" s="41" t="s">
        <v>21</v>
      </c>
      <c r="J5" s="41" t="s">
        <v>22</v>
      </c>
      <c r="K5" s="33"/>
    </row>
    <row r="6" spans="1:33" s="29" customFormat="1" ht="36" customHeight="1">
      <c r="A6" s="169" t="s">
        <v>170</v>
      </c>
      <c r="B6" s="170">
        <f>SUM(C6:D6)</f>
        <v>6</v>
      </c>
      <c r="C6" s="51">
        <f>SUM(F6,I6)</f>
        <v>3</v>
      </c>
      <c r="D6" s="51">
        <f>SUM(G6,J6)</f>
        <v>3</v>
      </c>
      <c r="E6" s="171">
        <f>SUM(F6:G6)</f>
        <v>6</v>
      </c>
      <c r="F6" s="172">
        <v>3</v>
      </c>
      <c r="G6" s="276">
        <v>3</v>
      </c>
      <c r="H6" s="171">
        <f>SUM(I6:J6)</f>
        <v>0</v>
      </c>
      <c r="I6" s="172">
        <v>0</v>
      </c>
      <c r="J6" s="172">
        <v>0</v>
      </c>
      <c r="K6" s="33"/>
      <c r="L6" s="260"/>
      <c r="M6" s="260"/>
      <c r="N6" s="260"/>
      <c r="O6" s="260"/>
      <c r="P6" s="260"/>
      <c r="Q6" s="260"/>
      <c r="R6" s="260"/>
      <c r="AG6" s="261"/>
    </row>
    <row r="7" spans="1:11" s="29" customFormat="1" ht="36" customHeight="1">
      <c r="A7" s="173" t="s">
        <v>171</v>
      </c>
      <c r="B7" s="88">
        <f aca="true" t="shared" si="0" ref="B7:B26">SUM(C7:D7)</f>
        <v>1</v>
      </c>
      <c r="C7" s="51">
        <f aca="true" t="shared" si="1" ref="C7:C25">SUM(F7,I7)</f>
        <v>1</v>
      </c>
      <c r="D7" s="51">
        <f aca="true" t="shared" si="2" ref="D7:D25">SUM(G7,J7)</f>
        <v>0</v>
      </c>
      <c r="E7" s="52">
        <f aca="true" t="shared" si="3" ref="E7:E26">SUM(F7:G7)</f>
        <v>1</v>
      </c>
      <c r="F7" s="51">
        <v>1</v>
      </c>
      <c r="G7" s="61">
        <v>0</v>
      </c>
      <c r="H7" s="52">
        <f aca="true" t="shared" si="4" ref="H7:H26">SUM(I7:J7)</f>
        <v>0</v>
      </c>
      <c r="I7" s="51">
        <v>0</v>
      </c>
      <c r="J7" s="51">
        <v>0</v>
      </c>
      <c r="K7" s="33"/>
    </row>
    <row r="8" spans="1:11" s="29" customFormat="1" ht="36" customHeight="1">
      <c r="A8" s="173" t="s">
        <v>262</v>
      </c>
      <c r="B8" s="88">
        <f t="shared" si="0"/>
        <v>0</v>
      </c>
      <c r="C8" s="51">
        <f t="shared" si="1"/>
        <v>0</v>
      </c>
      <c r="D8" s="51">
        <f t="shared" si="2"/>
        <v>0</v>
      </c>
      <c r="E8" s="52">
        <f t="shared" si="3"/>
        <v>0</v>
      </c>
      <c r="F8" s="51">
        <v>0</v>
      </c>
      <c r="G8" s="61">
        <v>0</v>
      </c>
      <c r="H8" s="52">
        <f t="shared" si="4"/>
        <v>0</v>
      </c>
      <c r="I8" s="51">
        <v>0</v>
      </c>
      <c r="J8" s="51">
        <v>0</v>
      </c>
      <c r="K8" s="33"/>
    </row>
    <row r="9" spans="1:11" s="29" customFormat="1" ht="36" customHeight="1">
      <c r="A9" s="173" t="s">
        <v>173</v>
      </c>
      <c r="B9" s="88">
        <f t="shared" si="0"/>
        <v>142</v>
      </c>
      <c r="C9" s="51">
        <f t="shared" si="1"/>
        <v>132</v>
      </c>
      <c r="D9" s="51">
        <f t="shared" si="2"/>
        <v>10</v>
      </c>
      <c r="E9" s="52">
        <f t="shared" si="3"/>
        <v>137</v>
      </c>
      <c r="F9" s="51">
        <v>128</v>
      </c>
      <c r="G9" s="61">
        <v>9</v>
      </c>
      <c r="H9" s="52">
        <f t="shared" si="4"/>
        <v>5</v>
      </c>
      <c r="I9" s="51">
        <v>4</v>
      </c>
      <c r="J9" s="51">
        <v>1</v>
      </c>
      <c r="K9" s="33"/>
    </row>
    <row r="10" spans="1:11" s="29" customFormat="1" ht="36" customHeight="1">
      <c r="A10" s="173" t="s">
        <v>263</v>
      </c>
      <c r="B10" s="88">
        <f t="shared" si="0"/>
        <v>717</v>
      </c>
      <c r="C10" s="51">
        <f t="shared" si="1"/>
        <v>453</v>
      </c>
      <c r="D10" s="51">
        <f t="shared" si="2"/>
        <v>264</v>
      </c>
      <c r="E10" s="52">
        <f t="shared" si="3"/>
        <v>680</v>
      </c>
      <c r="F10" s="51">
        <v>425</v>
      </c>
      <c r="G10" s="61">
        <v>255</v>
      </c>
      <c r="H10" s="52">
        <f t="shared" si="4"/>
        <v>37</v>
      </c>
      <c r="I10" s="51">
        <v>28</v>
      </c>
      <c r="J10" s="51">
        <v>9</v>
      </c>
      <c r="K10" s="33"/>
    </row>
    <row r="11" spans="1:11" s="29" customFormat="1" ht="36" customHeight="1">
      <c r="A11" s="173" t="s">
        <v>174</v>
      </c>
      <c r="B11" s="88">
        <f t="shared" si="0"/>
        <v>95</v>
      </c>
      <c r="C11" s="51">
        <f t="shared" si="1"/>
        <v>81</v>
      </c>
      <c r="D11" s="51">
        <f t="shared" si="2"/>
        <v>14</v>
      </c>
      <c r="E11" s="52">
        <f t="shared" si="3"/>
        <v>95</v>
      </c>
      <c r="F11" s="51">
        <v>81</v>
      </c>
      <c r="G11" s="61">
        <v>14</v>
      </c>
      <c r="H11" s="52">
        <f t="shared" si="4"/>
        <v>0</v>
      </c>
      <c r="I11" s="51">
        <v>0</v>
      </c>
      <c r="J11" s="51">
        <v>0</v>
      </c>
      <c r="K11" s="33"/>
    </row>
    <row r="12" spans="1:29" s="29" customFormat="1" ht="36" customHeight="1">
      <c r="A12" s="173" t="s">
        <v>175</v>
      </c>
      <c r="B12" s="88">
        <f t="shared" si="0"/>
        <v>9</v>
      </c>
      <c r="C12" s="51">
        <f t="shared" si="1"/>
        <v>4</v>
      </c>
      <c r="D12" s="51">
        <f t="shared" si="2"/>
        <v>5</v>
      </c>
      <c r="E12" s="52">
        <f t="shared" si="3"/>
        <v>8</v>
      </c>
      <c r="F12" s="51">
        <v>4</v>
      </c>
      <c r="G12" s="61">
        <v>4</v>
      </c>
      <c r="H12" s="52">
        <f t="shared" si="4"/>
        <v>1</v>
      </c>
      <c r="I12" s="51">
        <v>0</v>
      </c>
      <c r="J12" s="51">
        <v>1</v>
      </c>
      <c r="K12" s="33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1"/>
    </row>
    <row r="13" spans="1:11" s="29" customFormat="1" ht="36" customHeight="1">
      <c r="A13" s="173" t="s">
        <v>264</v>
      </c>
      <c r="B13" s="88">
        <f t="shared" si="0"/>
        <v>46</v>
      </c>
      <c r="C13" s="51">
        <f t="shared" si="1"/>
        <v>26</v>
      </c>
      <c r="D13" s="51">
        <f t="shared" si="2"/>
        <v>20</v>
      </c>
      <c r="E13" s="52">
        <f t="shared" si="3"/>
        <v>42</v>
      </c>
      <c r="F13" s="51">
        <v>23</v>
      </c>
      <c r="G13" s="61">
        <v>19</v>
      </c>
      <c r="H13" s="52">
        <f t="shared" si="4"/>
        <v>4</v>
      </c>
      <c r="I13" s="51">
        <v>3</v>
      </c>
      <c r="J13" s="51">
        <v>1</v>
      </c>
      <c r="K13" s="33"/>
    </row>
    <row r="14" spans="1:11" s="29" customFormat="1" ht="36" customHeight="1">
      <c r="A14" s="173" t="s">
        <v>265</v>
      </c>
      <c r="B14" s="88">
        <f t="shared" si="0"/>
        <v>148</v>
      </c>
      <c r="C14" s="51">
        <f t="shared" si="1"/>
        <v>60</v>
      </c>
      <c r="D14" s="51">
        <f t="shared" si="2"/>
        <v>88</v>
      </c>
      <c r="E14" s="52">
        <f t="shared" si="3"/>
        <v>139</v>
      </c>
      <c r="F14" s="51">
        <v>57</v>
      </c>
      <c r="G14" s="61">
        <v>82</v>
      </c>
      <c r="H14" s="52">
        <f t="shared" si="4"/>
        <v>9</v>
      </c>
      <c r="I14" s="51">
        <v>3</v>
      </c>
      <c r="J14" s="51">
        <v>6</v>
      </c>
      <c r="K14" s="33"/>
    </row>
    <row r="15" spans="1:23" s="29" customFormat="1" ht="36" customHeight="1">
      <c r="A15" s="173" t="s">
        <v>178</v>
      </c>
      <c r="B15" s="88">
        <f t="shared" si="0"/>
        <v>24</v>
      </c>
      <c r="C15" s="51">
        <f t="shared" si="1"/>
        <v>1</v>
      </c>
      <c r="D15" s="51">
        <f t="shared" si="2"/>
        <v>23</v>
      </c>
      <c r="E15" s="52">
        <f t="shared" si="3"/>
        <v>24</v>
      </c>
      <c r="F15" s="51">
        <v>1</v>
      </c>
      <c r="G15" s="61">
        <v>23</v>
      </c>
      <c r="H15" s="52">
        <f t="shared" si="4"/>
        <v>0</v>
      </c>
      <c r="I15" s="51">
        <v>0</v>
      </c>
      <c r="J15" s="51">
        <v>0</v>
      </c>
      <c r="K15" s="33"/>
      <c r="P15" s="260"/>
      <c r="Q15" s="260"/>
      <c r="R15" s="260"/>
      <c r="S15" s="260"/>
      <c r="T15" s="260"/>
      <c r="U15" s="260"/>
      <c r="V15" s="260"/>
      <c r="W15" s="260"/>
    </row>
    <row r="16" spans="1:11" s="29" customFormat="1" ht="36" customHeight="1">
      <c r="A16" s="173" t="s">
        <v>266</v>
      </c>
      <c r="B16" s="88">
        <f t="shared" si="0"/>
        <v>4</v>
      </c>
      <c r="C16" s="51">
        <f t="shared" si="1"/>
        <v>3</v>
      </c>
      <c r="D16" s="51">
        <f t="shared" si="2"/>
        <v>1</v>
      </c>
      <c r="E16" s="52">
        <f t="shared" si="3"/>
        <v>4</v>
      </c>
      <c r="F16" s="51">
        <v>3</v>
      </c>
      <c r="G16" s="61">
        <v>1</v>
      </c>
      <c r="H16" s="52">
        <f t="shared" si="4"/>
        <v>0</v>
      </c>
      <c r="I16" s="51">
        <v>0</v>
      </c>
      <c r="J16" s="51">
        <v>0</v>
      </c>
      <c r="K16" s="33"/>
    </row>
    <row r="17" spans="1:11" s="29" customFormat="1" ht="36" customHeight="1">
      <c r="A17" s="173" t="s">
        <v>267</v>
      </c>
      <c r="B17" s="88">
        <f t="shared" si="0"/>
        <v>15</v>
      </c>
      <c r="C17" s="51">
        <f t="shared" si="1"/>
        <v>9</v>
      </c>
      <c r="D17" s="51">
        <f t="shared" si="2"/>
        <v>6</v>
      </c>
      <c r="E17" s="52">
        <f t="shared" si="3"/>
        <v>13</v>
      </c>
      <c r="F17" s="51">
        <v>7</v>
      </c>
      <c r="G17" s="61">
        <v>6</v>
      </c>
      <c r="H17" s="52">
        <f t="shared" si="4"/>
        <v>2</v>
      </c>
      <c r="I17" s="51">
        <v>2</v>
      </c>
      <c r="J17" s="51">
        <v>0</v>
      </c>
      <c r="K17" s="33"/>
    </row>
    <row r="18" spans="1:11" s="29" customFormat="1" ht="36" customHeight="1">
      <c r="A18" s="173" t="s">
        <v>167</v>
      </c>
      <c r="B18" s="88">
        <f t="shared" si="0"/>
        <v>95</v>
      </c>
      <c r="C18" s="51">
        <f t="shared" si="1"/>
        <v>33</v>
      </c>
      <c r="D18" s="51">
        <f t="shared" si="2"/>
        <v>62</v>
      </c>
      <c r="E18" s="52">
        <f t="shared" si="3"/>
        <v>78</v>
      </c>
      <c r="F18" s="51">
        <v>24</v>
      </c>
      <c r="G18" s="61">
        <v>54</v>
      </c>
      <c r="H18" s="52">
        <f t="shared" si="4"/>
        <v>17</v>
      </c>
      <c r="I18" s="51">
        <v>9</v>
      </c>
      <c r="J18" s="51">
        <v>8</v>
      </c>
      <c r="K18" s="33"/>
    </row>
    <row r="19" spans="1:24" s="29" customFormat="1" ht="36" customHeight="1">
      <c r="A19" s="173" t="s">
        <v>180</v>
      </c>
      <c r="B19" s="88">
        <f t="shared" si="0"/>
        <v>96</v>
      </c>
      <c r="C19" s="51">
        <f t="shared" si="1"/>
        <v>32</v>
      </c>
      <c r="D19" s="51">
        <f t="shared" si="2"/>
        <v>64</v>
      </c>
      <c r="E19" s="52">
        <f t="shared" si="3"/>
        <v>89</v>
      </c>
      <c r="F19" s="51">
        <v>31</v>
      </c>
      <c r="G19" s="61">
        <v>58</v>
      </c>
      <c r="H19" s="52">
        <f t="shared" si="4"/>
        <v>7</v>
      </c>
      <c r="I19" s="51">
        <v>1</v>
      </c>
      <c r="J19" s="51">
        <v>6</v>
      </c>
      <c r="K19" s="33"/>
      <c r="R19" s="260"/>
      <c r="S19" s="260"/>
      <c r="T19" s="260"/>
      <c r="U19" s="260"/>
      <c r="V19" s="260"/>
      <c r="W19" s="260"/>
      <c r="X19" s="261"/>
    </row>
    <row r="20" spans="1:11" s="29" customFormat="1" ht="36" customHeight="1">
      <c r="A20" s="173" t="s">
        <v>268</v>
      </c>
      <c r="B20" s="88">
        <f t="shared" si="0"/>
        <v>5</v>
      </c>
      <c r="C20" s="51">
        <f t="shared" si="1"/>
        <v>3</v>
      </c>
      <c r="D20" s="51">
        <f t="shared" si="2"/>
        <v>2</v>
      </c>
      <c r="E20" s="52">
        <f t="shared" si="3"/>
        <v>2</v>
      </c>
      <c r="F20" s="51">
        <v>0</v>
      </c>
      <c r="G20" s="61">
        <v>2</v>
      </c>
      <c r="H20" s="52">
        <f t="shared" si="4"/>
        <v>3</v>
      </c>
      <c r="I20" s="51">
        <v>3</v>
      </c>
      <c r="J20" s="51">
        <v>0</v>
      </c>
      <c r="K20" s="33"/>
    </row>
    <row r="21" spans="1:22" s="29" customFormat="1" ht="36" customHeight="1">
      <c r="A21" s="173" t="s">
        <v>129</v>
      </c>
      <c r="B21" s="88">
        <f t="shared" si="0"/>
        <v>133</v>
      </c>
      <c r="C21" s="51">
        <f t="shared" si="1"/>
        <v>24</v>
      </c>
      <c r="D21" s="51">
        <f t="shared" si="2"/>
        <v>109</v>
      </c>
      <c r="E21" s="52">
        <f t="shared" si="3"/>
        <v>118</v>
      </c>
      <c r="F21" s="51">
        <v>17</v>
      </c>
      <c r="G21" s="61">
        <v>101</v>
      </c>
      <c r="H21" s="52">
        <f t="shared" si="4"/>
        <v>15</v>
      </c>
      <c r="I21" s="51">
        <v>7</v>
      </c>
      <c r="J21" s="51">
        <v>8</v>
      </c>
      <c r="K21" s="33"/>
      <c r="Q21" s="260"/>
      <c r="R21" s="260"/>
      <c r="S21" s="260"/>
      <c r="T21" s="260"/>
      <c r="U21" s="260"/>
      <c r="V21" s="260"/>
    </row>
    <row r="22" spans="1:11" s="29" customFormat="1" ht="36" customHeight="1">
      <c r="A22" s="173" t="s">
        <v>269</v>
      </c>
      <c r="B22" s="88">
        <f t="shared" si="0"/>
        <v>11</v>
      </c>
      <c r="C22" s="51">
        <f t="shared" si="1"/>
        <v>6</v>
      </c>
      <c r="D22" s="51">
        <f t="shared" si="2"/>
        <v>5</v>
      </c>
      <c r="E22" s="52">
        <f t="shared" si="3"/>
        <v>11</v>
      </c>
      <c r="F22" s="51">
        <v>6</v>
      </c>
      <c r="G22" s="61">
        <v>5</v>
      </c>
      <c r="H22" s="52">
        <f t="shared" si="4"/>
        <v>0</v>
      </c>
      <c r="I22" s="51">
        <v>0</v>
      </c>
      <c r="J22" s="51">
        <v>0</v>
      </c>
      <c r="K22" s="33"/>
    </row>
    <row r="23" spans="1:11" s="29" customFormat="1" ht="36" customHeight="1">
      <c r="A23" s="173" t="s">
        <v>165</v>
      </c>
      <c r="B23" s="88">
        <f t="shared" si="0"/>
        <v>60</v>
      </c>
      <c r="C23" s="51">
        <f t="shared" si="1"/>
        <v>46</v>
      </c>
      <c r="D23" s="51">
        <f t="shared" si="2"/>
        <v>14</v>
      </c>
      <c r="E23" s="52">
        <f t="shared" si="3"/>
        <v>60</v>
      </c>
      <c r="F23" s="51">
        <v>46</v>
      </c>
      <c r="G23" s="61">
        <v>14</v>
      </c>
      <c r="H23" s="52">
        <f t="shared" si="4"/>
        <v>0</v>
      </c>
      <c r="I23" s="51">
        <v>0</v>
      </c>
      <c r="J23" s="51">
        <v>0</v>
      </c>
      <c r="K23" s="33"/>
    </row>
    <row r="24" spans="1:11" s="29" customFormat="1" ht="36" customHeight="1">
      <c r="A24" s="173" t="s">
        <v>166</v>
      </c>
      <c r="B24" s="88">
        <f t="shared" si="0"/>
        <v>55</v>
      </c>
      <c r="C24" s="51">
        <f t="shared" si="1"/>
        <v>45</v>
      </c>
      <c r="D24" s="51">
        <f t="shared" si="2"/>
        <v>10</v>
      </c>
      <c r="E24" s="52">
        <f t="shared" si="3"/>
        <v>52</v>
      </c>
      <c r="F24" s="51">
        <v>44</v>
      </c>
      <c r="G24" s="61">
        <v>8</v>
      </c>
      <c r="H24" s="52">
        <f t="shared" si="4"/>
        <v>3</v>
      </c>
      <c r="I24" s="51">
        <v>1</v>
      </c>
      <c r="J24" s="51">
        <v>2</v>
      </c>
      <c r="K24" s="33"/>
    </row>
    <row r="25" spans="1:11" s="29" customFormat="1" ht="36" customHeight="1">
      <c r="A25" s="174" t="s">
        <v>290</v>
      </c>
      <c r="B25" s="106">
        <f t="shared" si="0"/>
        <v>4</v>
      </c>
      <c r="C25" s="56">
        <f t="shared" si="1"/>
        <v>3</v>
      </c>
      <c r="D25" s="63">
        <f t="shared" si="2"/>
        <v>1</v>
      </c>
      <c r="E25" s="55">
        <f t="shared" si="3"/>
        <v>4</v>
      </c>
      <c r="F25" s="56">
        <v>3</v>
      </c>
      <c r="G25" s="63">
        <v>1</v>
      </c>
      <c r="H25" s="55">
        <f t="shared" si="4"/>
        <v>0</v>
      </c>
      <c r="I25" s="56">
        <v>0</v>
      </c>
      <c r="J25" s="56">
        <v>0</v>
      </c>
      <c r="K25" s="33"/>
    </row>
    <row r="26" spans="1:10" ht="36" customHeight="1" thickBot="1">
      <c r="A26" s="175" t="s">
        <v>6</v>
      </c>
      <c r="B26" s="121">
        <f t="shared" si="0"/>
        <v>1666</v>
      </c>
      <c r="C26" s="66">
        <f>SUM(C6:C25)</f>
        <v>965</v>
      </c>
      <c r="D26" s="68">
        <f>SUM(D6:D25)</f>
        <v>701</v>
      </c>
      <c r="E26" s="277">
        <f t="shared" si="3"/>
        <v>1563</v>
      </c>
      <c r="F26" s="66">
        <f>SUM(F6:F25)</f>
        <v>904</v>
      </c>
      <c r="G26" s="68">
        <f>SUM(G6:G25)</f>
        <v>659</v>
      </c>
      <c r="H26" s="277">
        <f t="shared" si="4"/>
        <v>103</v>
      </c>
      <c r="I26" s="278">
        <f>SUM(I6:I25)</f>
        <v>61</v>
      </c>
      <c r="J26" s="278">
        <f>SUM(J6:J25)</f>
        <v>42</v>
      </c>
    </row>
    <row r="35" ht="24" customHeight="1">
      <c r="E35" s="161"/>
    </row>
  </sheetData>
  <sheetProtection/>
  <mergeCells count="4">
    <mergeCell ref="B4:D4"/>
    <mergeCell ref="E4:G4"/>
    <mergeCell ref="H4:J4"/>
    <mergeCell ref="A4:A5"/>
  </mergeCells>
  <printOptions/>
  <pageMargins left="0.4724409448818898" right="0.7086614173228347" top="0.7874015748031497" bottom="0.5118110236220472" header="0.5118110236220472" footer="0.5118110236220472"/>
  <pageSetup horizontalDpi="600" verticalDpi="600" orientation="portrait" paperSize="9" scale="88" r:id="rId1"/>
  <headerFooter scaleWithDoc="0" alignWithMargins="0">
    <oddHeader>&amp;L&amp;11卒業後・高校</oddHeader>
    <oddFooter>&amp;C&amp;"Century,標準"97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zoomScaleSheetLayoutView="100" zoomScalePageLayoutView="0" workbookViewId="0" topLeftCell="A1">
      <selection activeCell="C26" sqref="C26"/>
    </sheetView>
  </sheetViews>
  <sheetFormatPr defaultColWidth="8.625" defaultRowHeight="18" customHeight="1"/>
  <cols>
    <col min="1" max="1" width="8.125" style="176" customWidth="1"/>
    <col min="2" max="2" width="3.875" style="177" customWidth="1"/>
    <col min="3" max="3" width="8.125" style="176" customWidth="1"/>
    <col min="4" max="23" width="5.75390625" style="176" customWidth="1"/>
    <col min="24" max="24" width="1.00390625" style="176" customWidth="1"/>
    <col min="25" max="25" width="3.25390625" style="176" customWidth="1"/>
    <col min="26" max="16384" width="8.625" style="176" customWidth="1"/>
  </cols>
  <sheetData>
    <row r="1" ht="14.25" customHeight="1">
      <c r="W1" s="178"/>
    </row>
    <row r="2" ht="20.25" customHeight="1"/>
    <row r="3" ht="18" customHeight="1" thickBot="1">
      <c r="A3" s="262" t="s">
        <v>196</v>
      </c>
    </row>
    <row r="4" spans="1:24" s="183" customFormat="1" ht="146.25" customHeight="1" thickBot="1">
      <c r="A4" s="443" t="s">
        <v>142</v>
      </c>
      <c r="B4" s="444"/>
      <c r="C4" s="179" t="s">
        <v>197</v>
      </c>
      <c r="D4" s="180" t="s">
        <v>130</v>
      </c>
      <c r="E4" s="180" t="s">
        <v>131</v>
      </c>
      <c r="F4" s="180" t="s">
        <v>198</v>
      </c>
      <c r="G4" s="180" t="s">
        <v>132</v>
      </c>
      <c r="H4" s="180" t="s">
        <v>133</v>
      </c>
      <c r="I4" s="180" t="s">
        <v>134</v>
      </c>
      <c r="J4" s="180" t="s">
        <v>135</v>
      </c>
      <c r="K4" s="180" t="s">
        <v>136</v>
      </c>
      <c r="L4" s="180" t="s">
        <v>137</v>
      </c>
      <c r="M4" s="180" t="s">
        <v>199</v>
      </c>
      <c r="N4" s="180" t="s">
        <v>200</v>
      </c>
      <c r="O4" s="180" t="s">
        <v>201</v>
      </c>
      <c r="P4" s="180" t="s">
        <v>169</v>
      </c>
      <c r="Q4" s="180" t="s">
        <v>202</v>
      </c>
      <c r="R4" s="180" t="s">
        <v>138</v>
      </c>
      <c r="S4" s="180" t="s">
        <v>139</v>
      </c>
      <c r="T4" s="180" t="s">
        <v>140</v>
      </c>
      <c r="U4" s="180" t="s">
        <v>203</v>
      </c>
      <c r="V4" s="180" t="s">
        <v>204</v>
      </c>
      <c r="W4" s="181" t="s">
        <v>141</v>
      </c>
      <c r="X4" s="182"/>
    </row>
    <row r="5" spans="1:24" s="183" customFormat="1" ht="25.5" customHeight="1">
      <c r="A5" s="447" t="s">
        <v>197</v>
      </c>
      <c r="B5" s="184" t="s">
        <v>6</v>
      </c>
      <c r="C5" s="185">
        <f>SUM(D5:W5)</f>
        <v>1666</v>
      </c>
      <c r="D5" s="186">
        <f>SUM(D6:D7)</f>
        <v>6</v>
      </c>
      <c r="E5" s="186">
        <f aca="true" t="shared" si="0" ref="E5:W5">SUM(E6:E7)</f>
        <v>1</v>
      </c>
      <c r="F5" s="186">
        <f t="shared" si="0"/>
        <v>0</v>
      </c>
      <c r="G5" s="186">
        <f t="shared" si="0"/>
        <v>142</v>
      </c>
      <c r="H5" s="186">
        <f t="shared" si="0"/>
        <v>717</v>
      </c>
      <c r="I5" s="186">
        <f t="shared" si="0"/>
        <v>95</v>
      </c>
      <c r="J5" s="186">
        <f t="shared" si="0"/>
        <v>9</v>
      </c>
      <c r="K5" s="186">
        <f t="shared" si="0"/>
        <v>46</v>
      </c>
      <c r="L5" s="186">
        <f>SUM(L6:L7)</f>
        <v>148</v>
      </c>
      <c r="M5" s="186">
        <f t="shared" si="0"/>
        <v>24</v>
      </c>
      <c r="N5" s="186">
        <f t="shared" si="0"/>
        <v>4</v>
      </c>
      <c r="O5" s="186">
        <f t="shared" si="0"/>
        <v>15</v>
      </c>
      <c r="P5" s="186">
        <f t="shared" si="0"/>
        <v>95</v>
      </c>
      <c r="Q5" s="186">
        <f t="shared" si="0"/>
        <v>96</v>
      </c>
      <c r="R5" s="186">
        <f t="shared" si="0"/>
        <v>5</v>
      </c>
      <c r="S5" s="186">
        <f t="shared" si="0"/>
        <v>133</v>
      </c>
      <c r="T5" s="186">
        <f t="shared" si="0"/>
        <v>11</v>
      </c>
      <c r="U5" s="186">
        <f t="shared" si="0"/>
        <v>60</v>
      </c>
      <c r="V5" s="186">
        <f t="shared" si="0"/>
        <v>55</v>
      </c>
      <c r="W5" s="186">
        <f t="shared" si="0"/>
        <v>4</v>
      </c>
      <c r="X5" s="182"/>
    </row>
    <row r="6" spans="1:24" s="183" customFormat="1" ht="25.5" customHeight="1">
      <c r="A6" s="441"/>
      <c r="B6" s="187" t="s">
        <v>205</v>
      </c>
      <c r="C6" s="188">
        <f>SUM(D6:W6)</f>
        <v>965</v>
      </c>
      <c r="D6" s="189">
        <f>D9+D12+D15+D18+D21+D24+D27+D30+D33+D36</f>
        <v>3</v>
      </c>
      <c r="E6" s="189">
        <f aca="true" t="shared" si="1" ref="E6:W6">E9+E12+E15+E18+E21+E24+E27+E30+E33+E36</f>
        <v>1</v>
      </c>
      <c r="F6" s="189">
        <f t="shared" si="1"/>
        <v>0</v>
      </c>
      <c r="G6" s="189">
        <f t="shared" si="1"/>
        <v>132</v>
      </c>
      <c r="H6" s="189">
        <f t="shared" si="1"/>
        <v>453</v>
      </c>
      <c r="I6" s="189">
        <f t="shared" si="1"/>
        <v>81</v>
      </c>
      <c r="J6" s="189">
        <f t="shared" si="1"/>
        <v>4</v>
      </c>
      <c r="K6" s="189">
        <f t="shared" si="1"/>
        <v>26</v>
      </c>
      <c r="L6" s="189">
        <f t="shared" si="1"/>
        <v>60</v>
      </c>
      <c r="M6" s="189">
        <f t="shared" si="1"/>
        <v>1</v>
      </c>
      <c r="N6" s="189">
        <f t="shared" si="1"/>
        <v>3</v>
      </c>
      <c r="O6" s="189">
        <f t="shared" si="1"/>
        <v>9</v>
      </c>
      <c r="P6" s="189">
        <f t="shared" si="1"/>
        <v>33</v>
      </c>
      <c r="Q6" s="189">
        <f t="shared" si="1"/>
        <v>32</v>
      </c>
      <c r="R6" s="189">
        <f t="shared" si="1"/>
        <v>3</v>
      </c>
      <c r="S6" s="189">
        <f t="shared" si="1"/>
        <v>24</v>
      </c>
      <c r="T6" s="189">
        <f t="shared" si="1"/>
        <v>6</v>
      </c>
      <c r="U6" s="189">
        <f t="shared" si="1"/>
        <v>46</v>
      </c>
      <c r="V6" s="189">
        <f>V9+V12+V15+V18+V21+V24+V27+V30+V33+V36</f>
        <v>45</v>
      </c>
      <c r="W6" s="189">
        <f t="shared" si="1"/>
        <v>3</v>
      </c>
      <c r="X6" s="182"/>
    </row>
    <row r="7" spans="1:24" s="183" customFormat="1" ht="25.5" customHeight="1">
      <c r="A7" s="441"/>
      <c r="B7" s="187" t="s">
        <v>206</v>
      </c>
      <c r="C7" s="190">
        <f>SUM(D7:W7)</f>
        <v>701</v>
      </c>
      <c r="D7" s="189">
        <f>D10+D13+D16+D19+D22+D25+D28+D31+D34+D37</f>
        <v>3</v>
      </c>
      <c r="E7" s="189">
        <f aca="true" t="shared" si="2" ref="E7:W7">E10+E13+E16+E19+E22+E25+E28+E31+E34+E37</f>
        <v>0</v>
      </c>
      <c r="F7" s="189">
        <f t="shared" si="2"/>
        <v>0</v>
      </c>
      <c r="G7" s="189">
        <f t="shared" si="2"/>
        <v>10</v>
      </c>
      <c r="H7" s="189">
        <f t="shared" si="2"/>
        <v>264</v>
      </c>
      <c r="I7" s="189">
        <f t="shared" si="2"/>
        <v>14</v>
      </c>
      <c r="J7" s="189">
        <f t="shared" si="2"/>
        <v>5</v>
      </c>
      <c r="K7" s="189">
        <f t="shared" si="2"/>
        <v>20</v>
      </c>
      <c r="L7" s="189">
        <f>L10+L13+L16+L19+L22+L25+L28+L31+L34+L37</f>
        <v>88</v>
      </c>
      <c r="M7" s="189">
        <f t="shared" si="2"/>
        <v>23</v>
      </c>
      <c r="N7" s="189">
        <f t="shared" si="2"/>
        <v>1</v>
      </c>
      <c r="O7" s="189">
        <f t="shared" si="2"/>
        <v>6</v>
      </c>
      <c r="P7" s="189">
        <f t="shared" si="2"/>
        <v>62</v>
      </c>
      <c r="Q7" s="189">
        <f t="shared" si="2"/>
        <v>64</v>
      </c>
      <c r="R7" s="189">
        <f t="shared" si="2"/>
        <v>2</v>
      </c>
      <c r="S7" s="189">
        <f t="shared" si="2"/>
        <v>109</v>
      </c>
      <c r="T7" s="189">
        <f t="shared" si="2"/>
        <v>5</v>
      </c>
      <c r="U7" s="189">
        <f t="shared" si="2"/>
        <v>14</v>
      </c>
      <c r="V7" s="189">
        <f>V10+V13+V16+V19+V22+V25+V28+V31+V34+V37</f>
        <v>10</v>
      </c>
      <c r="W7" s="189">
        <f t="shared" si="2"/>
        <v>1</v>
      </c>
      <c r="X7" s="182"/>
    </row>
    <row r="8" spans="1:24" s="183" customFormat="1" ht="25.5" customHeight="1">
      <c r="A8" s="440" t="s">
        <v>207</v>
      </c>
      <c r="B8" s="191" t="s">
        <v>6</v>
      </c>
      <c r="C8" s="192">
        <f>SUM(C9:C10)</f>
        <v>366</v>
      </c>
      <c r="D8" s="193">
        <f aca="true" t="shared" si="3" ref="D8:W8">SUM(D9:D10)</f>
        <v>0</v>
      </c>
      <c r="E8" s="193">
        <f t="shared" si="3"/>
        <v>0</v>
      </c>
      <c r="F8" s="193">
        <f t="shared" si="3"/>
        <v>0</v>
      </c>
      <c r="G8" s="193">
        <f t="shared" si="3"/>
        <v>19</v>
      </c>
      <c r="H8" s="193">
        <f t="shared" si="3"/>
        <v>128</v>
      </c>
      <c r="I8" s="193">
        <f t="shared" si="3"/>
        <v>14</v>
      </c>
      <c r="J8" s="193">
        <f t="shared" si="3"/>
        <v>3</v>
      </c>
      <c r="K8" s="193">
        <f t="shared" si="3"/>
        <v>15</v>
      </c>
      <c r="L8" s="193">
        <f t="shared" si="3"/>
        <v>36</v>
      </c>
      <c r="M8" s="193">
        <f t="shared" si="3"/>
        <v>8</v>
      </c>
      <c r="N8" s="193">
        <f t="shared" si="3"/>
        <v>1</v>
      </c>
      <c r="O8" s="193">
        <f t="shared" si="3"/>
        <v>3</v>
      </c>
      <c r="P8" s="193">
        <f t="shared" si="3"/>
        <v>32</v>
      </c>
      <c r="Q8" s="193">
        <f t="shared" si="3"/>
        <v>33</v>
      </c>
      <c r="R8" s="193">
        <f t="shared" si="3"/>
        <v>1</v>
      </c>
      <c r="S8" s="193">
        <f t="shared" si="3"/>
        <v>25</v>
      </c>
      <c r="T8" s="193">
        <f t="shared" si="3"/>
        <v>3</v>
      </c>
      <c r="U8" s="193">
        <f t="shared" si="3"/>
        <v>12</v>
      </c>
      <c r="V8" s="193">
        <f t="shared" si="3"/>
        <v>32</v>
      </c>
      <c r="W8" s="193">
        <f t="shared" si="3"/>
        <v>1</v>
      </c>
      <c r="X8" s="182"/>
    </row>
    <row r="9" spans="1:24" s="183" customFormat="1" ht="25.5" customHeight="1">
      <c r="A9" s="441"/>
      <c r="B9" s="187" t="s">
        <v>205</v>
      </c>
      <c r="C9" s="194">
        <f>SUM(D9:W9)</f>
        <v>195</v>
      </c>
      <c r="D9" s="189">
        <v>0</v>
      </c>
      <c r="E9" s="189">
        <v>0</v>
      </c>
      <c r="F9" s="189">
        <v>0</v>
      </c>
      <c r="G9" s="189">
        <v>16</v>
      </c>
      <c r="H9" s="189">
        <v>82</v>
      </c>
      <c r="I9" s="189">
        <v>8</v>
      </c>
      <c r="J9" s="189">
        <v>1</v>
      </c>
      <c r="K9" s="189">
        <v>8</v>
      </c>
      <c r="L9" s="189">
        <v>17</v>
      </c>
      <c r="M9" s="189">
        <v>1</v>
      </c>
      <c r="N9" s="189">
        <v>1</v>
      </c>
      <c r="O9" s="189">
        <v>3</v>
      </c>
      <c r="P9" s="189">
        <v>11</v>
      </c>
      <c r="Q9" s="189">
        <v>6</v>
      </c>
      <c r="R9" s="189">
        <v>0</v>
      </c>
      <c r="S9" s="189">
        <v>3</v>
      </c>
      <c r="T9" s="189">
        <v>3</v>
      </c>
      <c r="U9" s="189">
        <v>9</v>
      </c>
      <c r="V9" s="189">
        <v>25</v>
      </c>
      <c r="W9" s="189">
        <v>1</v>
      </c>
      <c r="X9" s="182"/>
    </row>
    <row r="10" spans="1:24" s="183" customFormat="1" ht="25.5" customHeight="1">
      <c r="A10" s="442"/>
      <c r="B10" s="195" t="s">
        <v>206</v>
      </c>
      <c r="C10" s="196">
        <f>SUM(D10:W10)</f>
        <v>171</v>
      </c>
      <c r="D10" s="197">
        <v>0</v>
      </c>
      <c r="E10" s="197">
        <v>0</v>
      </c>
      <c r="F10" s="197">
        <v>0</v>
      </c>
      <c r="G10" s="197">
        <v>3</v>
      </c>
      <c r="H10" s="197">
        <v>46</v>
      </c>
      <c r="I10" s="197">
        <v>6</v>
      </c>
      <c r="J10" s="197">
        <v>2</v>
      </c>
      <c r="K10" s="197">
        <v>7</v>
      </c>
      <c r="L10" s="197">
        <v>19</v>
      </c>
      <c r="M10" s="197">
        <v>7</v>
      </c>
      <c r="N10" s="197">
        <v>0</v>
      </c>
      <c r="O10" s="197">
        <v>0</v>
      </c>
      <c r="P10" s="197">
        <v>21</v>
      </c>
      <c r="Q10" s="197">
        <v>27</v>
      </c>
      <c r="R10" s="197">
        <v>1</v>
      </c>
      <c r="S10" s="197">
        <v>22</v>
      </c>
      <c r="T10" s="197">
        <v>0</v>
      </c>
      <c r="U10" s="197">
        <v>3</v>
      </c>
      <c r="V10" s="197">
        <v>7</v>
      </c>
      <c r="W10" s="197">
        <v>0</v>
      </c>
      <c r="X10" s="182"/>
    </row>
    <row r="11" spans="1:24" s="183" customFormat="1" ht="25.5" customHeight="1">
      <c r="A11" s="445" t="s">
        <v>208</v>
      </c>
      <c r="B11" s="198" t="s">
        <v>6</v>
      </c>
      <c r="C11" s="192">
        <f>SUM(C12:C13)</f>
        <v>151</v>
      </c>
      <c r="D11" s="193">
        <f aca="true" t="shared" si="4" ref="D11:W11">SUM(D12:D13)</f>
        <v>3</v>
      </c>
      <c r="E11" s="193">
        <f t="shared" si="4"/>
        <v>0</v>
      </c>
      <c r="F11" s="193">
        <f t="shared" si="4"/>
        <v>0</v>
      </c>
      <c r="G11" s="193">
        <f t="shared" si="4"/>
        <v>17</v>
      </c>
      <c r="H11" s="193">
        <f t="shared" si="4"/>
        <v>64</v>
      </c>
      <c r="I11" s="193">
        <f t="shared" si="4"/>
        <v>4</v>
      </c>
      <c r="J11" s="193">
        <f t="shared" si="4"/>
        <v>0</v>
      </c>
      <c r="K11" s="193">
        <f t="shared" si="4"/>
        <v>2</v>
      </c>
      <c r="L11" s="193">
        <f t="shared" si="4"/>
        <v>13</v>
      </c>
      <c r="M11" s="193">
        <f t="shared" si="4"/>
        <v>2</v>
      </c>
      <c r="N11" s="193">
        <f t="shared" si="4"/>
        <v>0</v>
      </c>
      <c r="O11" s="193">
        <f t="shared" si="4"/>
        <v>0</v>
      </c>
      <c r="P11" s="193">
        <f t="shared" si="4"/>
        <v>9</v>
      </c>
      <c r="Q11" s="193">
        <f t="shared" si="4"/>
        <v>13</v>
      </c>
      <c r="R11" s="193">
        <f t="shared" si="4"/>
        <v>0</v>
      </c>
      <c r="S11" s="193">
        <f t="shared" si="4"/>
        <v>19</v>
      </c>
      <c r="T11" s="193">
        <f t="shared" si="4"/>
        <v>1</v>
      </c>
      <c r="U11" s="193">
        <f t="shared" si="4"/>
        <v>0</v>
      </c>
      <c r="V11" s="193">
        <f t="shared" si="4"/>
        <v>4</v>
      </c>
      <c r="W11" s="193">
        <f t="shared" si="4"/>
        <v>0</v>
      </c>
      <c r="X11" s="182"/>
    </row>
    <row r="12" spans="1:24" s="183" customFormat="1" ht="25.5" customHeight="1">
      <c r="A12" s="441"/>
      <c r="B12" s="187" t="s">
        <v>205</v>
      </c>
      <c r="C12" s="194">
        <f>SUM(D12:W12)</f>
        <v>73</v>
      </c>
      <c r="D12" s="189">
        <v>0</v>
      </c>
      <c r="E12" s="189">
        <v>0</v>
      </c>
      <c r="F12" s="189">
        <v>0</v>
      </c>
      <c r="G12" s="189">
        <v>17</v>
      </c>
      <c r="H12" s="189">
        <v>37</v>
      </c>
      <c r="I12" s="189">
        <v>2</v>
      </c>
      <c r="J12" s="189">
        <v>0</v>
      </c>
      <c r="K12" s="189">
        <v>2</v>
      </c>
      <c r="L12" s="189">
        <v>3</v>
      </c>
      <c r="M12" s="189">
        <v>0</v>
      </c>
      <c r="N12" s="189">
        <v>0</v>
      </c>
      <c r="O12" s="189">
        <v>0</v>
      </c>
      <c r="P12" s="189">
        <v>1</v>
      </c>
      <c r="Q12" s="189">
        <v>3</v>
      </c>
      <c r="R12" s="189">
        <v>0</v>
      </c>
      <c r="S12" s="189">
        <v>4</v>
      </c>
      <c r="T12" s="189">
        <v>1</v>
      </c>
      <c r="U12" s="189">
        <v>0</v>
      </c>
      <c r="V12" s="189">
        <v>3</v>
      </c>
      <c r="W12" s="189">
        <v>0</v>
      </c>
      <c r="X12" s="182"/>
    </row>
    <row r="13" spans="1:24" s="183" customFormat="1" ht="25.5" customHeight="1">
      <c r="A13" s="441"/>
      <c r="B13" s="187" t="s">
        <v>206</v>
      </c>
      <c r="C13" s="196">
        <f>SUM(D13:W13)</f>
        <v>78</v>
      </c>
      <c r="D13" s="197">
        <v>3</v>
      </c>
      <c r="E13" s="197">
        <v>0</v>
      </c>
      <c r="F13" s="197">
        <v>0</v>
      </c>
      <c r="G13" s="197">
        <v>0</v>
      </c>
      <c r="H13" s="197">
        <v>27</v>
      </c>
      <c r="I13" s="197">
        <v>2</v>
      </c>
      <c r="J13" s="197">
        <v>0</v>
      </c>
      <c r="K13" s="197">
        <v>0</v>
      </c>
      <c r="L13" s="197">
        <v>10</v>
      </c>
      <c r="M13" s="197">
        <v>2</v>
      </c>
      <c r="N13" s="197">
        <v>0</v>
      </c>
      <c r="O13" s="197">
        <v>0</v>
      </c>
      <c r="P13" s="197">
        <v>8</v>
      </c>
      <c r="Q13" s="197">
        <v>10</v>
      </c>
      <c r="R13" s="197">
        <v>0</v>
      </c>
      <c r="S13" s="197">
        <v>15</v>
      </c>
      <c r="T13" s="197">
        <v>0</v>
      </c>
      <c r="U13" s="197">
        <v>0</v>
      </c>
      <c r="V13" s="197">
        <v>1</v>
      </c>
      <c r="W13" s="197">
        <v>0</v>
      </c>
      <c r="X13" s="182"/>
    </row>
    <row r="14" spans="1:24" s="183" customFormat="1" ht="25.5" customHeight="1">
      <c r="A14" s="440" t="s">
        <v>209</v>
      </c>
      <c r="B14" s="191" t="s">
        <v>6</v>
      </c>
      <c r="C14" s="192">
        <f>SUM(C15:C16)</f>
        <v>516</v>
      </c>
      <c r="D14" s="193">
        <f>SUM(D15:D16)</f>
        <v>3</v>
      </c>
      <c r="E14" s="193">
        <f aca="true" t="shared" si="5" ref="E14:W14">SUM(E15:E16)</f>
        <v>0</v>
      </c>
      <c r="F14" s="193">
        <f t="shared" si="5"/>
        <v>0</v>
      </c>
      <c r="G14" s="193">
        <f t="shared" si="5"/>
        <v>82</v>
      </c>
      <c r="H14" s="193">
        <f t="shared" si="5"/>
        <v>254</v>
      </c>
      <c r="I14" s="193">
        <f t="shared" si="5"/>
        <v>66</v>
      </c>
      <c r="J14" s="193">
        <f t="shared" si="5"/>
        <v>2</v>
      </c>
      <c r="K14" s="193">
        <f t="shared" si="5"/>
        <v>14</v>
      </c>
      <c r="L14" s="193">
        <f t="shared" si="5"/>
        <v>27</v>
      </c>
      <c r="M14" s="193">
        <f t="shared" si="5"/>
        <v>0</v>
      </c>
      <c r="N14" s="193">
        <f t="shared" si="5"/>
        <v>0</v>
      </c>
      <c r="O14" s="193">
        <f t="shared" si="5"/>
        <v>3</v>
      </c>
      <c r="P14" s="193">
        <f t="shared" si="5"/>
        <v>2</v>
      </c>
      <c r="Q14" s="193">
        <f t="shared" si="5"/>
        <v>11</v>
      </c>
      <c r="R14" s="193">
        <f t="shared" si="5"/>
        <v>0</v>
      </c>
      <c r="S14" s="193">
        <f t="shared" si="5"/>
        <v>10</v>
      </c>
      <c r="T14" s="193">
        <f t="shared" si="5"/>
        <v>1</v>
      </c>
      <c r="U14" s="193">
        <f t="shared" si="5"/>
        <v>34</v>
      </c>
      <c r="V14" s="193">
        <f t="shared" si="5"/>
        <v>7</v>
      </c>
      <c r="W14" s="193">
        <f t="shared" si="5"/>
        <v>0</v>
      </c>
      <c r="X14" s="182"/>
    </row>
    <row r="15" spans="1:24" s="183" customFormat="1" ht="25.5" customHeight="1">
      <c r="A15" s="441"/>
      <c r="B15" s="187" t="s">
        <v>205</v>
      </c>
      <c r="C15" s="194">
        <f>SUM(D15:W15)</f>
        <v>473</v>
      </c>
      <c r="D15" s="189">
        <v>3</v>
      </c>
      <c r="E15" s="189">
        <v>0</v>
      </c>
      <c r="F15" s="189">
        <v>0</v>
      </c>
      <c r="G15" s="189">
        <v>82</v>
      </c>
      <c r="H15" s="189">
        <v>230</v>
      </c>
      <c r="I15" s="189">
        <v>66</v>
      </c>
      <c r="J15" s="189">
        <v>1</v>
      </c>
      <c r="K15" s="189">
        <v>11</v>
      </c>
      <c r="L15" s="189">
        <v>21</v>
      </c>
      <c r="M15" s="189">
        <v>0</v>
      </c>
      <c r="N15" s="189">
        <v>0</v>
      </c>
      <c r="O15" s="189">
        <v>3</v>
      </c>
      <c r="P15" s="189">
        <v>1</v>
      </c>
      <c r="Q15" s="189">
        <v>11</v>
      </c>
      <c r="R15" s="189">
        <v>0</v>
      </c>
      <c r="S15" s="189">
        <v>4</v>
      </c>
      <c r="T15" s="189">
        <v>1</v>
      </c>
      <c r="U15" s="189">
        <v>32</v>
      </c>
      <c r="V15" s="189">
        <v>7</v>
      </c>
      <c r="W15" s="189">
        <v>0</v>
      </c>
      <c r="X15" s="182"/>
    </row>
    <row r="16" spans="1:24" s="183" customFormat="1" ht="25.5" customHeight="1">
      <c r="A16" s="442"/>
      <c r="B16" s="195" t="s">
        <v>206</v>
      </c>
      <c r="C16" s="196">
        <f>SUM(D16:W16)</f>
        <v>43</v>
      </c>
      <c r="D16" s="197">
        <v>0</v>
      </c>
      <c r="E16" s="197">
        <v>0</v>
      </c>
      <c r="F16" s="197">
        <v>0</v>
      </c>
      <c r="G16" s="197">
        <v>0</v>
      </c>
      <c r="H16" s="197">
        <v>24</v>
      </c>
      <c r="I16" s="197">
        <v>0</v>
      </c>
      <c r="J16" s="197">
        <v>1</v>
      </c>
      <c r="K16" s="197">
        <v>3</v>
      </c>
      <c r="L16" s="197">
        <v>6</v>
      </c>
      <c r="M16" s="197">
        <v>0</v>
      </c>
      <c r="N16" s="197">
        <v>0</v>
      </c>
      <c r="O16" s="197">
        <v>0</v>
      </c>
      <c r="P16" s="197">
        <v>1</v>
      </c>
      <c r="Q16" s="197">
        <v>0</v>
      </c>
      <c r="R16" s="197">
        <v>0</v>
      </c>
      <c r="S16" s="197">
        <v>6</v>
      </c>
      <c r="T16" s="197">
        <v>0</v>
      </c>
      <c r="U16" s="197">
        <v>2</v>
      </c>
      <c r="V16" s="197">
        <v>0</v>
      </c>
      <c r="W16" s="197">
        <v>0</v>
      </c>
      <c r="X16" s="182"/>
    </row>
    <row r="17" spans="1:24" s="183" customFormat="1" ht="25.5" customHeight="1">
      <c r="A17" s="445" t="s">
        <v>210</v>
      </c>
      <c r="B17" s="198" t="s">
        <v>6</v>
      </c>
      <c r="C17" s="192">
        <f>SUM(C18:C19)</f>
        <v>361</v>
      </c>
      <c r="D17" s="193">
        <f>SUM(D18:D19)</f>
        <v>0</v>
      </c>
      <c r="E17" s="193">
        <f aca="true" t="shared" si="6" ref="E17:W17">SUM(E18:E19)</f>
        <v>0</v>
      </c>
      <c r="F17" s="193">
        <f t="shared" si="6"/>
        <v>0</v>
      </c>
      <c r="G17" s="193">
        <f t="shared" si="6"/>
        <v>19</v>
      </c>
      <c r="H17" s="193">
        <f t="shared" si="6"/>
        <v>165</v>
      </c>
      <c r="I17" s="193">
        <f t="shared" si="6"/>
        <v>10</v>
      </c>
      <c r="J17" s="193">
        <f t="shared" si="6"/>
        <v>4</v>
      </c>
      <c r="K17" s="193">
        <f t="shared" si="6"/>
        <v>11</v>
      </c>
      <c r="L17" s="193">
        <f>SUM(L18:L19)</f>
        <v>49</v>
      </c>
      <c r="M17" s="193">
        <f t="shared" si="6"/>
        <v>13</v>
      </c>
      <c r="N17" s="193">
        <f t="shared" si="6"/>
        <v>3</v>
      </c>
      <c r="O17" s="193">
        <f t="shared" si="6"/>
        <v>7</v>
      </c>
      <c r="P17" s="193">
        <f t="shared" si="6"/>
        <v>20</v>
      </c>
      <c r="Q17" s="193">
        <f t="shared" si="6"/>
        <v>18</v>
      </c>
      <c r="R17" s="193">
        <f t="shared" si="6"/>
        <v>1</v>
      </c>
      <c r="S17" s="193">
        <f t="shared" si="6"/>
        <v>12</v>
      </c>
      <c r="T17" s="193">
        <f t="shared" si="6"/>
        <v>6</v>
      </c>
      <c r="U17" s="193">
        <f t="shared" si="6"/>
        <v>12</v>
      </c>
      <c r="V17" s="193">
        <f t="shared" si="6"/>
        <v>9</v>
      </c>
      <c r="W17" s="193">
        <f t="shared" si="6"/>
        <v>2</v>
      </c>
      <c r="X17" s="182"/>
    </row>
    <row r="18" spans="1:24" s="183" customFormat="1" ht="25.5" customHeight="1">
      <c r="A18" s="441"/>
      <c r="B18" s="187" t="s">
        <v>205</v>
      </c>
      <c r="C18" s="194">
        <f>SUM(D18:W18)</f>
        <v>143</v>
      </c>
      <c r="D18" s="189">
        <v>0</v>
      </c>
      <c r="E18" s="189">
        <v>0</v>
      </c>
      <c r="F18" s="189">
        <v>0</v>
      </c>
      <c r="G18" s="189">
        <v>13</v>
      </c>
      <c r="H18" s="189">
        <v>67</v>
      </c>
      <c r="I18" s="189">
        <v>4</v>
      </c>
      <c r="J18" s="189">
        <v>2</v>
      </c>
      <c r="K18" s="189">
        <v>2</v>
      </c>
      <c r="L18" s="189">
        <v>17</v>
      </c>
      <c r="M18" s="189">
        <v>0</v>
      </c>
      <c r="N18" s="189">
        <v>2</v>
      </c>
      <c r="O18" s="189">
        <v>3</v>
      </c>
      <c r="P18" s="189">
        <v>7</v>
      </c>
      <c r="Q18" s="189">
        <v>7</v>
      </c>
      <c r="R18" s="189">
        <v>0</v>
      </c>
      <c r="S18" s="189">
        <v>2</v>
      </c>
      <c r="T18" s="189">
        <v>1</v>
      </c>
      <c r="U18" s="189">
        <v>5</v>
      </c>
      <c r="V18" s="189">
        <v>9</v>
      </c>
      <c r="W18" s="189">
        <v>2</v>
      </c>
      <c r="X18" s="182"/>
    </row>
    <row r="19" spans="1:24" s="183" customFormat="1" ht="25.5" customHeight="1">
      <c r="A19" s="441"/>
      <c r="B19" s="187" t="s">
        <v>206</v>
      </c>
      <c r="C19" s="196">
        <f>SUM(D19:W19)</f>
        <v>218</v>
      </c>
      <c r="D19" s="197">
        <v>0</v>
      </c>
      <c r="E19" s="197">
        <v>0</v>
      </c>
      <c r="F19" s="197">
        <v>0</v>
      </c>
      <c r="G19" s="197">
        <v>6</v>
      </c>
      <c r="H19" s="197">
        <v>98</v>
      </c>
      <c r="I19" s="197">
        <v>6</v>
      </c>
      <c r="J19" s="197">
        <v>2</v>
      </c>
      <c r="K19" s="197">
        <v>9</v>
      </c>
      <c r="L19" s="197">
        <v>32</v>
      </c>
      <c r="M19" s="197">
        <v>13</v>
      </c>
      <c r="N19" s="197">
        <v>1</v>
      </c>
      <c r="O19" s="197">
        <v>4</v>
      </c>
      <c r="P19" s="197">
        <v>13</v>
      </c>
      <c r="Q19" s="197">
        <v>11</v>
      </c>
      <c r="R19" s="197">
        <v>1</v>
      </c>
      <c r="S19" s="197">
        <v>10</v>
      </c>
      <c r="T19" s="197">
        <v>5</v>
      </c>
      <c r="U19" s="197">
        <v>7</v>
      </c>
      <c r="V19" s="197">
        <v>0</v>
      </c>
      <c r="W19" s="197">
        <v>0</v>
      </c>
      <c r="X19" s="182"/>
    </row>
    <row r="20" spans="1:24" s="183" customFormat="1" ht="25.5" customHeight="1">
      <c r="A20" s="440" t="s">
        <v>211</v>
      </c>
      <c r="B20" s="191" t="s">
        <v>6</v>
      </c>
      <c r="C20" s="192">
        <f>SUM(C21:C22)</f>
        <v>31</v>
      </c>
      <c r="D20" s="193">
        <f>SUM(D21:D22)</f>
        <v>0</v>
      </c>
      <c r="E20" s="193">
        <f aca="true" t="shared" si="7" ref="E20:W20">SUM(E21:E22)</f>
        <v>1</v>
      </c>
      <c r="F20" s="193">
        <f t="shared" si="7"/>
        <v>0</v>
      </c>
      <c r="G20" s="193">
        <f t="shared" si="7"/>
        <v>2</v>
      </c>
      <c r="H20" s="193">
        <f t="shared" si="7"/>
        <v>16</v>
      </c>
      <c r="I20" s="193">
        <f t="shared" si="7"/>
        <v>1</v>
      </c>
      <c r="J20" s="193">
        <f t="shared" si="7"/>
        <v>0</v>
      </c>
      <c r="K20" s="193">
        <f t="shared" si="7"/>
        <v>0</v>
      </c>
      <c r="L20" s="193">
        <f t="shared" si="7"/>
        <v>3</v>
      </c>
      <c r="M20" s="193">
        <f t="shared" si="7"/>
        <v>1</v>
      </c>
      <c r="N20" s="193">
        <f t="shared" si="7"/>
        <v>0</v>
      </c>
      <c r="O20" s="193">
        <f t="shared" si="7"/>
        <v>0</v>
      </c>
      <c r="P20" s="193">
        <f t="shared" si="7"/>
        <v>3</v>
      </c>
      <c r="Q20" s="193">
        <f t="shared" si="7"/>
        <v>3</v>
      </c>
      <c r="R20" s="193">
        <f t="shared" si="7"/>
        <v>0</v>
      </c>
      <c r="S20" s="193">
        <f t="shared" si="7"/>
        <v>1</v>
      </c>
      <c r="T20" s="193">
        <f t="shared" si="7"/>
        <v>0</v>
      </c>
      <c r="U20" s="193">
        <f t="shared" si="7"/>
        <v>0</v>
      </c>
      <c r="V20" s="193">
        <f t="shared" si="7"/>
        <v>0</v>
      </c>
      <c r="W20" s="193">
        <f t="shared" si="7"/>
        <v>0</v>
      </c>
      <c r="X20" s="182"/>
    </row>
    <row r="21" spans="1:24" s="183" customFormat="1" ht="25.5" customHeight="1">
      <c r="A21" s="441"/>
      <c r="B21" s="187" t="s">
        <v>205</v>
      </c>
      <c r="C21" s="194">
        <f>SUM(D21:W21)</f>
        <v>14</v>
      </c>
      <c r="D21" s="189">
        <v>0</v>
      </c>
      <c r="E21" s="189">
        <v>1</v>
      </c>
      <c r="F21" s="189">
        <v>0</v>
      </c>
      <c r="G21" s="189">
        <v>2</v>
      </c>
      <c r="H21" s="189">
        <v>7</v>
      </c>
      <c r="I21" s="189">
        <v>1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1</v>
      </c>
      <c r="Q21" s="189">
        <v>2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2">
        <v>0</v>
      </c>
    </row>
    <row r="22" spans="1:24" s="183" customFormat="1" ht="25.5" customHeight="1">
      <c r="A22" s="442"/>
      <c r="B22" s="195" t="s">
        <v>206</v>
      </c>
      <c r="C22" s="196">
        <f>SUM(D22:W22)</f>
        <v>17</v>
      </c>
      <c r="D22" s="197">
        <v>0</v>
      </c>
      <c r="E22" s="197">
        <v>0</v>
      </c>
      <c r="F22" s="197">
        <v>0</v>
      </c>
      <c r="G22" s="197">
        <v>0</v>
      </c>
      <c r="H22" s="197">
        <v>9</v>
      </c>
      <c r="I22" s="197">
        <v>0</v>
      </c>
      <c r="J22" s="197">
        <v>0</v>
      </c>
      <c r="K22" s="197">
        <v>0</v>
      </c>
      <c r="L22" s="197">
        <v>3</v>
      </c>
      <c r="M22" s="197">
        <v>1</v>
      </c>
      <c r="N22" s="197">
        <v>0</v>
      </c>
      <c r="O22" s="197">
        <v>0</v>
      </c>
      <c r="P22" s="197">
        <v>2</v>
      </c>
      <c r="Q22" s="197">
        <v>1</v>
      </c>
      <c r="R22" s="197">
        <v>0</v>
      </c>
      <c r="S22" s="197">
        <v>1</v>
      </c>
      <c r="T22" s="197">
        <v>0</v>
      </c>
      <c r="U22" s="197">
        <v>0</v>
      </c>
      <c r="V22" s="197">
        <v>0</v>
      </c>
      <c r="W22" s="197">
        <v>0</v>
      </c>
      <c r="X22" s="182">
        <v>0</v>
      </c>
    </row>
    <row r="23" spans="1:24" s="183" customFormat="1" ht="25.5" customHeight="1">
      <c r="A23" s="445" t="s">
        <v>212</v>
      </c>
      <c r="B23" s="198" t="s">
        <v>6</v>
      </c>
      <c r="C23" s="192">
        <f>SUM(C24:C25)</f>
        <v>105</v>
      </c>
      <c r="D23" s="193">
        <f>SUM(D24:D25)</f>
        <v>0</v>
      </c>
      <c r="E23" s="193">
        <f aca="true" t="shared" si="8" ref="E23:W23">SUM(E24:E25)</f>
        <v>0</v>
      </c>
      <c r="F23" s="193">
        <f t="shared" si="8"/>
        <v>0</v>
      </c>
      <c r="G23" s="193">
        <f t="shared" si="8"/>
        <v>2</v>
      </c>
      <c r="H23" s="193">
        <f t="shared" si="8"/>
        <v>41</v>
      </c>
      <c r="I23" s="193">
        <f t="shared" si="8"/>
        <v>0</v>
      </c>
      <c r="J23" s="193">
        <f t="shared" si="8"/>
        <v>0</v>
      </c>
      <c r="K23" s="193">
        <f t="shared" si="8"/>
        <v>0</v>
      </c>
      <c r="L23" s="193">
        <f t="shared" si="8"/>
        <v>13</v>
      </c>
      <c r="M23" s="193">
        <f t="shared" si="8"/>
        <v>0</v>
      </c>
      <c r="N23" s="193">
        <f t="shared" si="8"/>
        <v>0</v>
      </c>
      <c r="O23" s="193">
        <f t="shared" si="8"/>
        <v>2</v>
      </c>
      <c r="P23" s="193">
        <f t="shared" si="8"/>
        <v>20</v>
      </c>
      <c r="Q23" s="193">
        <f t="shared" si="8"/>
        <v>15</v>
      </c>
      <c r="R23" s="193">
        <f t="shared" si="8"/>
        <v>0</v>
      </c>
      <c r="S23" s="193">
        <f t="shared" si="8"/>
        <v>10</v>
      </c>
      <c r="T23" s="193">
        <f t="shared" si="8"/>
        <v>0</v>
      </c>
      <c r="U23" s="193">
        <f t="shared" si="8"/>
        <v>2</v>
      </c>
      <c r="V23" s="193">
        <f t="shared" si="8"/>
        <v>0</v>
      </c>
      <c r="W23" s="193">
        <f t="shared" si="8"/>
        <v>0</v>
      </c>
      <c r="X23" s="182"/>
    </row>
    <row r="24" spans="1:24" s="183" customFormat="1" ht="25.5" customHeight="1">
      <c r="A24" s="441"/>
      <c r="B24" s="187" t="s">
        <v>205</v>
      </c>
      <c r="C24" s="194">
        <f>SUM(D24:W24)</f>
        <v>13</v>
      </c>
      <c r="D24" s="189">
        <v>0</v>
      </c>
      <c r="E24" s="189">
        <v>0</v>
      </c>
      <c r="F24" s="189">
        <v>0</v>
      </c>
      <c r="G24" s="189">
        <v>2</v>
      </c>
      <c r="H24" s="189">
        <v>3</v>
      </c>
      <c r="I24" s="189">
        <v>0</v>
      </c>
      <c r="J24" s="189">
        <v>0</v>
      </c>
      <c r="K24" s="189">
        <v>0</v>
      </c>
      <c r="L24" s="189">
        <v>1</v>
      </c>
      <c r="M24" s="189">
        <v>0</v>
      </c>
      <c r="N24" s="189">
        <v>0</v>
      </c>
      <c r="O24" s="189">
        <v>0</v>
      </c>
      <c r="P24" s="189">
        <v>7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2"/>
    </row>
    <row r="25" spans="1:24" s="183" customFormat="1" ht="25.5" customHeight="1">
      <c r="A25" s="441"/>
      <c r="B25" s="187" t="s">
        <v>206</v>
      </c>
      <c r="C25" s="196">
        <f>SUM(D25:W25)</f>
        <v>92</v>
      </c>
      <c r="D25" s="197">
        <v>0</v>
      </c>
      <c r="E25" s="197">
        <v>0</v>
      </c>
      <c r="F25" s="197">
        <v>0</v>
      </c>
      <c r="G25" s="197">
        <v>0</v>
      </c>
      <c r="H25" s="197">
        <v>38</v>
      </c>
      <c r="I25" s="197">
        <v>0</v>
      </c>
      <c r="J25" s="197">
        <v>0</v>
      </c>
      <c r="K25" s="197">
        <v>0</v>
      </c>
      <c r="L25" s="197">
        <v>12</v>
      </c>
      <c r="M25" s="197">
        <v>0</v>
      </c>
      <c r="N25" s="197">
        <v>0</v>
      </c>
      <c r="O25" s="197">
        <v>2</v>
      </c>
      <c r="P25" s="197">
        <v>13</v>
      </c>
      <c r="Q25" s="197">
        <v>15</v>
      </c>
      <c r="R25" s="197">
        <v>0</v>
      </c>
      <c r="S25" s="197">
        <v>10</v>
      </c>
      <c r="T25" s="197">
        <v>0</v>
      </c>
      <c r="U25" s="197">
        <v>2</v>
      </c>
      <c r="V25" s="197">
        <v>0</v>
      </c>
      <c r="W25" s="197">
        <v>0</v>
      </c>
      <c r="X25" s="182"/>
    </row>
    <row r="26" spans="1:24" s="183" customFormat="1" ht="25.5" customHeight="1">
      <c r="A26" s="440" t="s">
        <v>213</v>
      </c>
      <c r="B26" s="191" t="s">
        <v>6</v>
      </c>
      <c r="C26" s="192">
        <f>SUM(C27:C28)</f>
        <v>1</v>
      </c>
      <c r="D26" s="193">
        <f>SUM(D27:D28)</f>
        <v>0</v>
      </c>
      <c r="E26" s="193">
        <f aca="true" t="shared" si="9" ref="E26:W26">SUM(E27:E28)</f>
        <v>0</v>
      </c>
      <c r="F26" s="193">
        <f t="shared" si="9"/>
        <v>0</v>
      </c>
      <c r="G26" s="193">
        <f t="shared" si="9"/>
        <v>0</v>
      </c>
      <c r="H26" s="193">
        <f t="shared" si="9"/>
        <v>0</v>
      </c>
      <c r="I26" s="193">
        <f t="shared" si="9"/>
        <v>0</v>
      </c>
      <c r="J26" s="193">
        <f t="shared" si="9"/>
        <v>0</v>
      </c>
      <c r="K26" s="193">
        <f t="shared" si="9"/>
        <v>0</v>
      </c>
      <c r="L26" s="193">
        <f t="shared" si="9"/>
        <v>0</v>
      </c>
      <c r="M26" s="193">
        <f t="shared" si="9"/>
        <v>0</v>
      </c>
      <c r="N26" s="193">
        <f t="shared" si="9"/>
        <v>0</v>
      </c>
      <c r="O26" s="193">
        <f t="shared" si="9"/>
        <v>0</v>
      </c>
      <c r="P26" s="193">
        <f t="shared" si="9"/>
        <v>0</v>
      </c>
      <c r="Q26" s="193">
        <f t="shared" si="9"/>
        <v>0</v>
      </c>
      <c r="R26" s="193">
        <f t="shared" si="9"/>
        <v>0</v>
      </c>
      <c r="S26" s="193">
        <f t="shared" si="9"/>
        <v>1</v>
      </c>
      <c r="T26" s="193">
        <f t="shared" si="9"/>
        <v>0</v>
      </c>
      <c r="U26" s="193">
        <f t="shared" si="9"/>
        <v>0</v>
      </c>
      <c r="V26" s="193">
        <f t="shared" si="9"/>
        <v>0</v>
      </c>
      <c r="W26" s="193">
        <f t="shared" si="9"/>
        <v>0</v>
      </c>
      <c r="X26" s="182"/>
    </row>
    <row r="27" spans="1:24" s="183" customFormat="1" ht="25.5" customHeight="1">
      <c r="A27" s="441"/>
      <c r="B27" s="187" t="s">
        <v>205</v>
      </c>
      <c r="C27" s="194">
        <f>SUM(D27:W27)</f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2"/>
    </row>
    <row r="28" spans="1:24" s="183" customFormat="1" ht="25.5" customHeight="1">
      <c r="A28" s="442"/>
      <c r="B28" s="195" t="s">
        <v>206</v>
      </c>
      <c r="C28" s="196">
        <f>SUM(D28:W28)</f>
        <v>1</v>
      </c>
      <c r="D28" s="197">
        <v>0</v>
      </c>
      <c r="E28" s="197">
        <v>0</v>
      </c>
      <c r="F28" s="197">
        <v>0</v>
      </c>
      <c r="G28" s="197">
        <v>0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197">
        <v>1</v>
      </c>
      <c r="T28" s="197">
        <v>0</v>
      </c>
      <c r="U28" s="197">
        <v>0</v>
      </c>
      <c r="V28" s="197">
        <v>0</v>
      </c>
      <c r="W28" s="197">
        <v>0</v>
      </c>
      <c r="X28" s="182"/>
    </row>
    <row r="29" spans="1:24" s="183" customFormat="1" ht="25.5" customHeight="1">
      <c r="A29" s="440" t="s">
        <v>109</v>
      </c>
      <c r="B29" s="191" t="s">
        <v>6</v>
      </c>
      <c r="C29" s="192">
        <f>SUM(C30:C31)</f>
        <v>13</v>
      </c>
      <c r="D29" s="193">
        <f>SUM(D30:D31)</f>
        <v>0</v>
      </c>
      <c r="E29" s="193">
        <f aca="true" t="shared" si="10" ref="E29:W29">SUM(E30:E31)</f>
        <v>0</v>
      </c>
      <c r="F29" s="193">
        <f t="shared" si="10"/>
        <v>0</v>
      </c>
      <c r="G29" s="193">
        <f t="shared" si="10"/>
        <v>0</v>
      </c>
      <c r="H29" s="193">
        <f>SUM(H30:H31)</f>
        <v>1</v>
      </c>
      <c r="I29" s="193">
        <f t="shared" si="10"/>
        <v>0</v>
      </c>
      <c r="J29" s="193">
        <f t="shared" si="10"/>
        <v>0</v>
      </c>
      <c r="K29" s="193">
        <f t="shared" si="10"/>
        <v>0</v>
      </c>
      <c r="L29" s="193">
        <f t="shared" si="10"/>
        <v>1</v>
      </c>
      <c r="M29" s="193">
        <f t="shared" si="10"/>
        <v>0</v>
      </c>
      <c r="N29" s="193">
        <f t="shared" si="10"/>
        <v>0</v>
      </c>
      <c r="O29" s="193">
        <f t="shared" si="10"/>
        <v>0</v>
      </c>
      <c r="P29" s="193">
        <f t="shared" si="10"/>
        <v>1</v>
      </c>
      <c r="Q29" s="193">
        <f t="shared" si="10"/>
        <v>0</v>
      </c>
      <c r="R29" s="193">
        <f t="shared" si="10"/>
        <v>0</v>
      </c>
      <c r="S29" s="193">
        <f t="shared" si="10"/>
        <v>10</v>
      </c>
      <c r="T29" s="193">
        <f t="shared" si="10"/>
        <v>0</v>
      </c>
      <c r="U29" s="193">
        <f t="shared" si="10"/>
        <v>0</v>
      </c>
      <c r="V29" s="193">
        <f t="shared" si="10"/>
        <v>0</v>
      </c>
      <c r="W29" s="193">
        <f t="shared" si="10"/>
        <v>0</v>
      </c>
      <c r="X29" s="182"/>
    </row>
    <row r="30" spans="1:24" s="183" customFormat="1" ht="25.5" customHeight="1">
      <c r="A30" s="441"/>
      <c r="B30" s="187" t="s">
        <v>205</v>
      </c>
      <c r="C30" s="194">
        <f>SUM(D30:W30)</f>
        <v>2</v>
      </c>
      <c r="D30" s="189">
        <v>0</v>
      </c>
      <c r="E30" s="189">
        <v>0</v>
      </c>
      <c r="F30" s="189">
        <v>0</v>
      </c>
      <c r="G30" s="189">
        <v>0</v>
      </c>
      <c r="H30" s="189">
        <v>1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1</v>
      </c>
      <c r="T30" s="189">
        <v>0</v>
      </c>
      <c r="U30" s="189">
        <v>0</v>
      </c>
      <c r="V30" s="189">
        <v>0</v>
      </c>
      <c r="W30" s="189">
        <v>0</v>
      </c>
      <c r="X30" s="182"/>
    </row>
    <row r="31" spans="1:24" s="183" customFormat="1" ht="25.5" customHeight="1">
      <c r="A31" s="442"/>
      <c r="B31" s="195" t="s">
        <v>206</v>
      </c>
      <c r="C31" s="196">
        <f>SUM(D31:W31)</f>
        <v>11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1</v>
      </c>
      <c r="M31" s="197">
        <v>0</v>
      </c>
      <c r="N31" s="197">
        <v>0</v>
      </c>
      <c r="O31" s="197">
        <v>0</v>
      </c>
      <c r="P31" s="197">
        <v>1</v>
      </c>
      <c r="Q31" s="197">
        <v>0</v>
      </c>
      <c r="R31" s="197">
        <v>0</v>
      </c>
      <c r="S31" s="197">
        <v>9</v>
      </c>
      <c r="T31" s="197">
        <v>0</v>
      </c>
      <c r="U31" s="197">
        <v>0</v>
      </c>
      <c r="V31" s="197">
        <v>0</v>
      </c>
      <c r="W31" s="197">
        <v>0</v>
      </c>
      <c r="X31" s="182"/>
    </row>
    <row r="32" spans="1:24" s="183" customFormat="1" ht="25.5" customHeight="1">
      <c r="A32" s="440" t="s">
        <v>214</v>
      </c>
      <c r="B32" s="191" t="s">
        <v>6</v>
      </c>
      <c r="C32" s="192">
        <f>SUM(C33:C34)</f>
        <v>28</v>
      </c>
      <c r="D32" s="193">
        <f>SUM(D33:D34)</f>
        <v>0</v>
      </c>
      <c r="E32" s="193">
        <f aca="true" t="shared" si="11" ref="E32:W32">SUM(E33:E34)</f>
        <v>0</v>
      </c>
      <c r="F32" s="193">
        <f t="shared" si="11"/>
        <v>0</v>
      </c>
      <c r="G32" s="193">
        <f t="shared" si="11"/>
        <v>0</v>
      </c>
      <c r="H32" s="193">
        <f>SUM(H33:H34)</f>
        <v>5</v>
      </c>
      <c r="I32" s="193">
        <f t="shared" si="11"/>
        <v>0</v>
      </c>
      <c r="J32" s="193">
        <f t="shared" si="11"/>
        <v>0</v>
      </c>
      <c r="K32" s="193">
        <f t="shared" si="11"/>
        <v>1</v>
      </c>
      <c r="L32" s="193">
        <f t="shared" si="11"/>
        <v>1</v>
      </c>
      <c r="M32" s="193">
        <f t="shared" si="11"/>
        <v>0</v>
      </c>
      <c r="N32" s="193">
        <f t="shared" si="11"/>
        <v>0</v>
      </c>
      <c r="O32" s="193">
        <f t="shared" si="11"/>
        <v>0</v>
      </c>
      <c r="P32" s="193">
        <f t="shared" si="11"/>
        <v>1</v>
      </c>
      <c r="Q32" s="193">
        <f t="shared" si="11"/>
        <v>0</v>
      </c>
      <c r="R32" s="193">
        <f t="shared" si="11"/>
        <v>0</v>
      </c>
      <c r="S32" s="193">
        <f t="shared" si="11"/>
        <v>18</v>
      </c>
      <c r="T32" s="193">
        <f t="shared" si="11"/>
        <v>0</v>
      </c>
      <c r="U32" s="193">
        <f t="shared" si="11"/>
        <v>0</v>
      </c>
      <c r="V32" s="193">
        <f t="shared" si="11"/>
        <v>1</v>
      </c>
      <c r="W32" s="193">
        <f t="shared" si="11"/>
        <v>1</v>
      </c>
      <c r="X32" s="182"/>
    </row>
    <row r="33" spans="1:24" s="183" customFormat="1" ht="25.5" customHeight="1">
      <c r="A33" s="441"/>
      <c r="B33" s="187" t="s">
        <v>205</v>
      </c>
      <c r="C33" s="194">
        <f>SUM(D33:W33)</f>
        <v>3</v>
      </c>
      <c r="D33" s="189">
        <v>0</v>
      </c>
      <c r="E33" s="189">
        <v>0</v>
      </c>
      <c r="F33" s="189">
        <v>0</v>
      </c>
      <c r="G33" s="189">
        <v>0</v>
      </c>
      <c r="H33" s="189">
        <v>1</v>
      </c>
      <c r="I33" s="189">
        <v>0</v>
      </c>
      <c r="J33" s="189">
        <v>0</v>
      </c>
      <c r="K33" s="189">
        <v>0</v>
      </c>
      <c r="L33" s="189">
        <v>1</v>
      </c>
      <c r="M33" s="189">
        <v>0</v>
      </c>
      <c r="N33" s="189">
        <v>0</v>
      </c>
      <c r="O33" s="189">
        <v>0</v>
      </c>
      <c r="P33" s="189">
        <v>1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89">
        <v>0</v>
      </c>
      <c r="W33" s="189">
        <v>0</v>
      </c>
      <c r="X33" s="182"/>
    </row>
    <row r="34" spans="1:24" s="183" customFormat="1" ht="25.5" customHeight="1">
      <c r="A34" s="442"/>
      <c r="B34" s="195" t="s">
        <v>206</v>
      </c>
      <c r="C34" s="196">
        <f>SUM(D34:W34)</f>
        <v>25</v>
      </c>
      <c r="D34" s="197">
        <v>0</v>
      </c>
      <c r="E34" s="189">
        <v>0</v>
      </c>
      <c r="F34" s="197">
        <v>0</v>
      </c>
      <c r="G34" s="197">
        <v>0</v>
      </c>
      <c r="H34" s="197">
        <v>4</v>
      </c>
      <c r="I34" s="197">
        <v>0</v>
      </c>
      <c r="J34" s="197">
        <v>0</v>
      </c>
      <c r="K34" s="197">
        <v>1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18</v>
      </c>
      <c r="T34" s="197">
        <v>0</v>
      </c>
      <c r="U34" s="197">
        <v>0</v>
      </c>
      <c r="V34" s="197">
        <v>1</v>
      </c>
      <c r="W34" s="197">
        <v>1</v>
      </c>
      <c r="X34" s="182"/>
    </row>
    <row r="35" spans="1:24" s="183" customFormat="1" ht="25.5" customHeight="1">
      <c r="A35" s="445" t="s">
        <v>215</v>
      </c>
      <c r="B35" s="198" t="s">
        <v>6</v>
      </c>
      <c r="C35" s="192">
        <f>SUM(C36:C37)</f>
        <v>94</v>
      </c>
      <c r="D35" s="193">
        <f>SUM(D36:D37)</f>
        <v>0</v>
      </c>
      <c r="E35" s="199">
        <v>0</v>
      </c>
      <c r="F35" s="200">
        <f aca="true" t="shared" si="12" ref="F35:W35">SUM(F36:F37)</f>
        <v>0</v>
      </c>
      <c r="G35" s="193">
        <f t="shared" si="12"/>
        <v>1</v>
      </c>
      <c r="H35" s="193">
        <f t="shared" si="12"/>
        <v>43</v>
      </c>
      <c r="I35" s="193">
        <f t="shared" si="12"/>
        <v>0</v>
      </c>
      <c r="J35" s="193">
        <f t="shared" si="12"/>
        <v>0</v>
      </c>
      <c r="K35" s="193">
        <f t="shared" si="12"/>
        <v>3</v>
      </c>
      <c r="L35" s="193">
        <f t="shared" si="12"/>
        <v>5</v>
      </c>
      <c r="M35" s="193">
        <f t="shared" si="12"/>
        <v>0</v>
      </c>
      <c r="N35" s="193">
        <f t="shared" si="12"/>
        <v>0</v>
      </c>
      <c r="O35" s="193">
        <f t="shared" si="12"/>
        <v>0</v>
      </c>
      <c r="P35" s="193">
        <f t="shared" si="12"/>
        <v>7</v>
      </c>
      <c r="Q35" s="193">
        <f t="shared" si="12"/>
        <v>3</v>
      </c>
      <c r="R35" s="193">
        <f t="shared" si="12"/>
        <v>3</v>
      </c>
      <c r="S35" s="193">
        <f t="shared" si="12"/>
        <v>27</v>
      </c>
      <c r="T35" s="193">
        <f t="shared" si="12"/>
        <v>0</v>
      </c>
      <c r="U35" s="193">
        <f t="shared" si="12"/>
        <v>0</v>
      </c>
      <c r="V35" s="193">
        <f t="shared" si="12"/>
        <v>2</v>
      </c>
      <c r="W35" s="193">
        <f t="shared" si="12"/>
        <v>0</v>
      </c>
      <c r="X35" s="182"/>
    </row>
    <row r="36" spans="1:24" s="183" customFormat="1" ht="25.5" customHeight="1">
      <c r="A36" s="441"/>
      <c r="B36" s="187" t="s">
        <v>205</v>
      </c>
      <c r="C36" s="194">
        <f>SUM(D36:W36)</f>
        <v>49</v>
      </c>
      <c r="D36" s="189">
        <v>0</v>
      </c>
      <c r="E36" s="189">
        <v>0</v>
      </c>
      <c r="F36" s="189">
        <v>0</v>
      </c>
      <c r="G36" s="189">
        <v>0</v>
      </c>
      <c r="H36" s="189">
        <v>25</v>
      </c>
      <c r="I36" s="189">
        <v>0</v>
      </c>
      <c r="J36" s="189">
        <v>0</v>
      </c>
      <c r="K36" s="189">
        <v>3</v>
      </c>
      <c r="L36" s="189">
        <v>0</v>
      </c>
      <c r="M36" s="189">
        <v>0</v>
      </c>
      <c r="N36" s="189">
        <v>0</v>
      </c>
      <c r="O36" s="189">
        <v>0</v>
      </c>
      <c r="P36" s="189">
        <v>4</v>
      </c>
      <c r="Q36" s="189">
        <v>3</v>
      </c>
      <c r="R36" s="189">
        <v>3</v>
      </c>
      <c r="S36" s="189">
        <v>10</v>
      </c>
      <c r="T36" s="189">
        <v>0</v>
      </c>
      <c r="U36" s="189">
        <v>0</v>
      </c>
      <c r="V36" s="189">
        <v>1</v>
      </c>
      <c r="W36" s="189">
        <v>0</v>
      </c>
      <c r="X36" s="182"/>
    </row>
    <row r="37" spans="1:24" s="183" customFormat="1" ht="25.5" customHeight="1" thickBot="1">
      <c r="A37" s="446"/>
      <c r="B37" s="201" t="s">
        <v>206</v>
      </c>
      <c r="C37" s="202">
        <f>SUM(D37:W37)</f>
        <v>45</v>
      </c>
      <c r="D37" s="203">
        <v>0</v>
      </c>
      <c r="E37" s="203">
        <v>0</v>
      </c>
      <c r="F37" s="203">
        <v>0</v>
      </c>
      <c r="G37" s="203">
        <v>1</v>
      </c>
      <c r="H37" s="203">
        <v>18</v>
      </c>
      <c r="I37" s="203">
        <v>0</v>
      </c>
      <c r="J37" s="203">
        <v>0</v>
      </c>
      <c r="K37" s="203">
        <v>0</v>
      </c>
      <c r="L37" s="203">
        <v>5</v>
      </c>
      <c r="M37" s="203">
        <v>0</v>
      </c>
      <c r="N37" s="203">
        <v>0</v>
      </c>
      <c r="O37" s="203">
        <v>0</v>
      </c>
      <c r="P37" s="203">
        <v>3</v>
      </c>
      <c r="Q37" s="203">
        <v>0</v>
      </c>
      <c r="R37" s="203">
        <v>0</v>
      </c>
      <c r="S37" s="203">
        <v>17</v>
      </c>
      <c r="T37" s="203">
        <v>0</v>
      </c>
      <c r="U37" s="203">
        <v>0</v>
      </c>
      <c r="V37" s="203">
        <v>1</v>
      </c>
      <c r="W37" s="203">
        <v>0</v>
      </c>
      <c r="X37" s="182"/>
    </row>
    <row r="38" s="183" customFormat="1" ht="18" customHeight="1">
      <c r="B38" s="204"/>
    </row>
  </sheetData>
  <sheetProtection/>
  <mergeCells count="12">
    <mergeCell ref="A8:A10"/>
    <mergeCell ref="A11:A13"/>
    <mergeCell ref="A26:A28"/>
    <mergeCell ref="A32:A34"/>
    <mergeCell ref="A4:B4"/>
    <mergeCell ref="A35:A37"/>
    <mergeCell ref="A14:A16"/>
    <mergeCell ref="A17:A19"/>
    <mergeCell ref="A20:A22"/>
    <mergeCell ref="A23:A25"/>
    <mergeCell ref="A29:A31"/>
    <mergeCell ref="A5:A7"/>
  </mergeCells>
  <printOptions horizontalCentered="1"/>
  <pageMargins left="0.7086614173228347" right="0.3937007874015748" top="0.7874015748031497" bottom="0.5118110236220472" header="0.5118110236220472" footer="0.5118110236220472"/>
  <pageSetup fitToHeight="1" fitToWidth="1" horizontalDpi="600" verticalDpi="600" orientation="portrait" paperSize="9" scale="72" r:id="rId1"/>
  <headerFooter scaleWithDoc="0" alignWithMargins="0">
    <oddHeader>&amp;R&amp;11卒業後・高校</oddHeader>
    <oddFooter>&amp;C&amp;"Century,標準"98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B30"/>
  <sheetViews>
    <sheetView showGridLines="0" zoomScale="120" zoomScaleNormal="120" zoomScaleSheetLayoutView="100" zoomScalePageLayoutView="0" workbookViewId="0" topLeftCell="A16">
      <selection activeCell="C26" sqref="C26"/>
    </sheetView>
  </sheetViews>
  <sheetFormatPr defaultColWidth="10.25390625" defaultRowHeight="12.75"/>
  <cols>
    <col min="1" max="18" width="6.125" style="205" customWidth="1"/>
    <col min="19" max="20" width="7.125" style="205" customWidth="1"/>
    <col min="21" max="26" width="6.375" style="205" customWidth="1"/>
    <col min="27" max="16384" width="10.25390625" style="205" customWidth="1"/>
  </cols>
  <sheetData>
    <row r="1" ht="21" customHeight="1"/>
    <row r="2" ht="21" customHeight="1" thickBot="1">
      <c r="A2" s="206" t="s">
        <v>190</v>
      </c>
    </row>
    <row r="3" spans="1:18" s="211" customFormat="1" ht="57.75" customHeight="1">
      <c r="A3" s="207" t="s">
        <v>48</v>
      </c>
      <c r="B3" s="497" t="s">
        <v>49</v>
      </c>
      <c r="C3" s="498"/>
      <c r="D3" s="208" t="s">
        <v>147</v>
      </c>
      <c r="E3" s="209" t="s">
        <v>148</v>
      </c>
      <c r="F3" s="209" t="s">
        <v>146</v>
      </c>
      <c r="G3" s="209" t="s">
        <v>149</v>
      </c>
      <c r="H3" s="209" t="s">
        <v>150</v>
      </c>
      <c r="I3" s="209" t="s">
        <v>192</v>
      </c>
      <c r="J3" s="209" t="s">
        <v>151</v>
      </c>
      <c r="K3" s="210" t="s">
        <v>152</v>
      </c>
      <c r="L3" s="210" t="s">
        <v>153</v>
      </c>
      <c r="M3" s="210" t="s">
        <v>154</v>
      </c>
      <c r="N3" s="209" t="s">
        <v>155</v>
      </c>
      <c r="O3" s="209" t="s">
        <v>156</v>
      </c>
      <c r="P3" s="210" t="s">
        <v>157</v>
      </c>
      <c r="Q3" s="226" t="s">
        <v>216</v>
      </c>
      <c r="R3" s="226" t="s">
        <v>158</v>
      </c>
    </row>
    <row r="4" spans="1:18" s="211" customFormat="1" ht="24.75" customHeight="1">
      <c r="A4" s="212" t="s">
        <v>50</v>
      </c>
      <c r="B4" s="499">
        <f>SUM(D4:R4)</f>
        <v>143</v>
      </c>
      <c r="C4" s="499"/>
      <c r="D4" s="213">
        <v>4</v>
      </c>
      <c r="E4" s="214">
        <v>24</v>
      </c>
      <c r="F4" s="214">
        <v>2</v>
      </c>
      <c r="G4" s="214">
        <v>12</v>
      </c>
      <c r="H4" s="214">
        <v>13</v>
      </c>
      <c r="I4" s="214">
        <v>0</v>
      </c>
      <c r="J4" s="215">
        <v>7</v>
      </c>
      <c r="K4" s="215">
        <v>0</v>
      </c>
      <c r="L4" s="216">
        <v>3</v>
      </c>
      <c r="M4" s="215">
        <v>11</v>
      </c>
      <c r="N4" s="214">
        <v>53</v>
      </c>
      <c r="O4" s="214">
        <v>2</v>
      </c>
      <c r="P4" s="214">
        <v>2</v>
      </c>
      <c r="Q4" s="214">
        <v>1</v>
      </c>
      <c r="R4" s="227">
        <v>9</v>
      </c>
    </row>
    <row r="5" spans="1:18" s="211" customFormat="1" ht="24.75" customHeight="1">
      <c r="A5" s="217" t="s">
        <v>51</v>
      </c>
      <c r="B5" s="500">
        <f>SUM(D5:R5)</f>
        <v>46</v>
      </c>
      <c r="C5" s="500"/>
      <c r="D5" s="218">
        <v>1</v>
      </c>
      <c r="E5" s="219">
        <v>5</v>
      </c>
      <c r="F5" s="219">
        <v>1</v>
      </c>
      <c r="G5" s="219">
        <v>1</v>
      </c>
      <c r="H5" s="219">
        <v>4</v>
      </c>
      <c r="I5" s="219">
        <v>2</v>
      </c>
      <c r="J5" s="220">
        <v>6</v>
      </c>
      <c r="K5" s="220">
        <v>1</v>
      </c>
      <c r="L5" s="221">
        <v>1</v>
      </c>
      <c r="M5" s="220">
        <v>3</v>
      </c>
      <c r="N5" s="219">
        <v>15</v>
      </c>
      <c r="O5" s="219">
        <v>5</v>
      </c>
      <c r="P5" s="219">
        <v>1</v>
      </c>
      <c r="Q5" s="219">
        <v>0</v>
      </c>
      <c r="R5" s="228">
        <v>0</v>
      </c>
    </row>
    <row r="6" spans="1:18" s="211" customFormat="1" ht="24.75" customHeight="1" thickBot="1">
      <c r="A6" s="222" t="s">
        <v>49</v>
      </c>
      <c r="B6" s="501">
        <f>SUM(D6:R6)</f>
        <v>189</v>
      </c>
      <c r="C6" s="501"/>
      <c r="D6" s="223">
        <f aca="true" t="shared" si="0" ref="D6:P6">IF(SUM(D4:D5)=0,"-",SUM(D4:D5))</f>
        <v>5</v>
      </c>
      <c r="E6" s="224">
        <f t="shared" si="0"/>
        <v>29</v>
      </c>
      <c r="F6" s="224">
        <f t="shared" si="0"/>
        <v>3</v>
      </c>
      <c r="G6" s="224">
        <f t="shared" si="0"/>
        <v>13</v>
      </c>
      <c r="H6" s="224">
        <f t="shared" si="0"/>
        <v>17</v>
      </c>
      <c r="I6" s="224">
        <f t="shared" si="0"/>
        <v>2</v>
      </c>
      <c r="J6" s="224">
        <f t="shared" si="0"/>
        <v>13</v>
      </c>
      <c r="K6" s="224">
        <f t="shared" si="0"/>
        <v>1</v>
      </c>
      <c r="L6" s="225">
        <f t="shared" si="0"/>
        <v>4</v>
      </c>
      <c r="M6" s="225">
        <f t="shared" si="0"/>
        <v>14</v>
      </c>
      <c r="N6" s="224">
        <f t="shared" si="0"/>
        <v>68</v>
      </c>
      <c r="O6" s="224">
        <f t="shared" si="0"/>
        <v>7</v>
      </c>
      <c r="P6" s="224">
        <f t="shared" si="0"/>
        <v>3</v>
      </c>
      <c r="Q6" s="224">
        <f>IF(SUM(Q4:Q5)=0,"-",SUM(Q4:Q5))</f>
        <v>1</v>
      </c>
      <c r="R6" s="230">
        <f>IF(SUM(R4:R5)=0,"-",SUM(R4:R5))</f>
        <v>9</v>
      </c>
    </row>
    <row r="7" ht="24.75" customHeight="1"/>
    <row r="8" ht="24.75" customHeight="1" thickBot="1">
      <c r="A8" s="206" t="s">
        <v>191</v>
      </c>
    </row>
    <row r="9" spans="1:18" ht="24.75" customHeight="1">
      <c r="A9" s="480" t="s">
        <v>52</v>
      </c>
      <c r="B9" s="509" t="s">
        <v>49</v>
      </c>
      <c r="C9" s="510"/>
      <c r="D9" s="510"/>
      <c r="E9" s="510"/>
      <c r="F9" s="510"/>
      <c r="G9" s="510"/>
      <c r="H9" s="449" t="s">
        <v>170</v>
      </c>
      <c r="I9" s="449"/>
      <c r="J9" s="449" t="s">
        <v>171</v>
      </c>
      <c r="K9" s="449"/>
      <c r="L9" s="448" t="s">
        <v>172</v>
      </c>
      <c r="M9" s="448"/>
      <c r="N9" s="449" t="s">
        <v>173</v>
      </c>
      <c r="O9" s="449"/>
      <c r="P9" s="449" t="s">
        <v>217</v>
      </c>
      <c r="Q9" s="475"/>
      <c r="R9" s="245"/>
    </row>
    <row r="10" spans="1:20" ht="24.75" customHeight="1">
      <c r="A10" s="481"/>
      <c r="B10" s="506" t="s">
        <v>49</v>
      </c>
      <c r="C10" s="507"/>
      <c r="D10" s="502" t="s">
        <v>53</v>
      </c>
      <c r="E10" s="508"/>
      <c r="F10" s="502" t="s">
        <v>54</v>
      </c>
      <c r="G10" s="503"/>
      <c r="H10" s="460" t="s">
        <v>53</v>
      </c>
      <c r="I10" s="455" t="s">
        <v>54</v>
      </c>
      <c r="J10" s="457" t="s">
        <v>53</v>
      </c>
      <c r="K10" s="453" t="s">
        <v>54</v>
      </c>
      <c r="L10" s="460" t="s">
        <v>53</v>
      </c>
      <c r="M10" s="455" t="s">
        <v>54</v>
      </c>
      <c r="N10" s="457" t="s">
        <v>53</v>
      </c>
      <c r="O10" s="453" t="s">
        <v>54</v>
      </c>
      <c r="P10" s="457" t="s">
        <v>53</v>
      </c>
      <c r="Q10" s="468" t="s">
        <v>54</v>
      </c>
      <c r="S10"/>
      <c r="T10"/>
    </row>
    <row r="11" spans="1:20" ht="24.75" customHeight="1">
      <c r="A11" s="482"/>
      <c r="B11" s="481"/>
      <c r="C11" s="458"/>
      <c r="D11" s="504"/>
      <c r="E11" s="504"/>
      <c r="F11" s="504"/>
      <c r="G11" s="505"/>
      <c r="H11" s="511"/>
      <c r="I11" s="496"/>
      <c r="J11" s="458"/>
      <c r="K11" s="481"/>
      <c r="L11" s="511"/>
      <c r="M11" s="496"/>
      <c r="N11" s="458"/>
      <c r="O11" s="481"/>
      <c r="P11" s="458"/>
      <c r="Q11" s="474"/>
      <c r="S11"/>
      <c r="T11"/>
    </row>
    <row r="12" spans="1:20" s="211" customFormat="1" ht="24.75" customHeight="1">
      <c r="A12" s="212" t="s">
        <v>50</v>
      </c>
      <c r="B12" s="490">
        <f>SUM(D12:G12)</f>
        <v>965</v>
      </c>
      <c r="C12" s="491"/>
      <c r="D12" s="484">
        <f>SUM(H12,J12,L12,N12,P12,B19,D19,F19,H19,J19,L19,N19,P19,B26,D26,F26,H26,J26,L26,N26)</f>
        <v>822</v>
      </c>
      <c r="E12" s="484"/>
      <c r="F12" s="484">
        <f>SUM(I12,K12,M12,O12,Q12,C19,E19,G19,I19,K19,M19,O19,Q19,C26,E26,G26,I26,K26,M26,O26)</f>
        <v>143</v>
      </c>
      <c r="G12" s="485"/>
      <c r="H12" s="231">
        <v>2</v>
      </c>
      <c r="I12" s="232">
        <v>1</v>
      </c>
      <c r="J12" s="233">
        <v>1</v>
      </c>
      <c r="K12" s="234">
        <v>0</v>
      </c>
      <c r="L12" s="231">
        <v>0</v>
      </c>
      <c r="M12" s="232">
        <v>0</v>
      </c>
      <c r="N12" s="233">
        <v>109</v>
      </c>
      <c r="O12" s="234">
        <v>23</v>
      </c>
      <c r="P12" s="233">
        <v>440</v>
      </c>
      <c r="Q12" s="227">
        <v>13</v>
      </c>
      <c r="S12"/>
      <c r="T12"/>
    </row>
    <row r="13" spans="1:20" s="211" customFormat="1" ht="24.75" customHeight="1">
      <c r="A13" s="217" t="s">
        <v>51</v>
      </c>
      <c r="B13" s="493">
        <f>SUM(D13:G13)</f>
        <v>701</v>
      </c>
      <c r="C13" s="493"/>
      <c r="D13" s="486">
        <f>SUM(H13,J13,L13,N13,P13,B20,D20,F20,H20,J20,L20,N20,P20,B27,D27,F27,H27,J27,L27,N27)</f>
        <v>655</v>
      </c>
      <c r="E13" s="486"/>
      <c r="F13" s="486">
        <f>SUM(I13,K13,M13,O13,Q13,C20,E20,G20,I20,K20,M20,O20,Q20,C27,E27,G27,I27,K27,M27,O27)</f>
        <v>46</v>
      </c>
      <c r="G13" s="487"/>
      <c r="H13" s="235">
        <v>2</v>
      </c>
      <c r="I13" s="236">
        <v>1</v>
      </c>
      <c r="J13" s="237">
        <v>0</v>
      </c>
      <c r="K13" s="238">
        <v>0</v>
      </c>
      <c r="L13" s="235">
        <v>0</v>
      </c>
      <c r="M13" s="236">
        <v>0</v>
      </c>
      <c r="N13" s="237">
        <v>10</v>
      </c>
      <c r="O13" s="238">
        <v>0</v>
      </c>
      <c r="P13" s="237">
        <v>254</v>
      </c>
      <c r="Q13" s="228">
        <v>10</v>
      </c>
      <c r="S13"/>
      <c r="T13"/>
    </row>
    <row r="14" spans="1:20" s="211" customFormat="1" ht="24.75" customHeight="1" thickBot="1">
      <c r="A14" s="229" t="s">
        <v>49</v>
      </c>
      <c r="B14" s="489">
        <f>SUM(B12:C13)</f>
        <v>1666</v>
      </c>
      <c r="C14" s="489"/>
      <c r="D14" s="488">
        <f>SUM(D12:E13)</f>
        <v>1477</v>
      </c>
      <c r="E14" s="488"/>
      <c r="F14" s="488">
        <f>SUM(F12:G13)</f>
        <v>189</v>
      </c>
      <c r="G14" s="492"/>
      <c r="H14" s="239">
        <f aca="true" t="shared" si="1" ref="H14:O14">SUM(H12:H13)</f>
        <v>4</v>
      </c>
      <c r="I14" s="240">
        <f t="shared" si="1"/>
        <v>2</v>
      </c>
      <c r="J14" s="241">
        <f t="shared" si="1"/>
        <v>1</v>
      </c>
      <c r="K14" s="242">
        <f t="shared" si="1"/>
        <v>0</v>
      </c>
      <c r="L14" s="239">
        <f>SUM(L12:L13)</f>
        <v>0</v>
      </c>
      <c r="M14" s="240">
        <f t="shared" si="1"/>
        <v>0</v>
      </c>
      <c r="N14" s="243">
        <f>SUM(N12:N13)</f>
        <v>119</v>
      </c>
      <c r="O14" s="242">
        <f t="shared" si="1"/>
        <v>23</v>
      </c>
      <c r="P14" s="243">
        <f>SUM(P12:P13)</f>
        <v>694</v>
      </c>
      <c r="Q14" s="230">
        <f>SUM(Q12:Q13)</f>
        <v>23</v>
      </c>
      <c r="S14"/>
      <c r="T14"/>
    </row>
    <row r="15" ht="18" customHeight="1" thickBot="1"/>
    <row r="16" spans="1:28" ht="24.75" customHeight="1">
      <c r="A16" s="480" t="s">
        <v>52</v>
      </c>
      <c r="B16" s="478" t="s">
        <v>174</v>
      </c>
      <c r="C16" s="479"/>
      <c r="D16" s="450" t="s">
        <v>175</v>
      </c>
      <c r="E16" s="451"/>
      <c r="F16" s="450" t="s">
        <v>176</v>
      </c>
      <c r="G16" s="451"/>
      <c r="H16" s="449" t="s">
        <v>177</v>
      </c>
      <c r="I16" s="449"/>
      <c r="J16" s="449" t="s">
        <v>178</v>
      </c>
      <c r="K16" s="449"/>
      <c r="L16" s="449" t="s">
        <v>179</v>
      </c>
      <c r="M16" s="449"/>
      <c r="N16" s="448" t="s">
        <v>187</v>
      </c>
      <c r="O16" s="448"/>
      <c r="P16" s="449" t="s">
        <v>218</v>
      </c>
      <c r="Q16" s="475"/>
      <c r="AA16" s="245"/>
      <c r="AB16" s="245"/>
    </row>
    <row r="17" spans="1:28" ht="24.75" customHeight="1">
      <c r="A17" s="481"/>
      <c r="B17" s="468" t="s">
        <v>53</v>
      </c>
      <c r="C17" s="455" t="s">
        <v>54</v>
      </c>
      <c r="D17" s="494" t="s">
        <v>53</v>
      </c>
      <c r="E17" s="453" t="s">
        <v>54</v>
      </c>
      <c r="F17" s="469" t="s">
        <v>53</v>
      </c>
      <c r="G17" s="465" t="s">
        <v>54</v>
      </c>
      <c r="H17" s="466" t="s">
        <v>53</v>
      </c>
      <c r="I17" s="483" t="s">
        <v>54</v>
      </c>
      <c r="J17" s="459" t="s">
        <v>53</v>
      </c>
      <c r="K17" s="454" t="s">
        <v>54</v>
      </c>
      <c r="L17" s="456" t="s">
        <v>53</v>
      </c>
      <c r="M17" s="452" t="s">
        <v>54</v>
      </c>
      <c r="N17" s="459" t="s">
        <v>53</v>
      </c>
      <c r="O17" s="454" t="s">
        <v>54</v>
      </c>
      <c r="P17" s="457" t="s">
        <v>53</v>
      </c>
      <c r="Q17" s="468" t="s">
        <v>54</v>
      </c>
      <c r="AA17" s="245"/>
      <c r="AB17" s="245"/>
    </row>
    <row r="18" spans="1:28" ht="24.75" customHeight="1">
      <c r="A18" s="482"/>
      <c r="B18" s="474"/>
      <c r="C18" s="496"/>
      <c r="D18" s="495"/>
      <c r="E18" s="481"/>
      <c r="F18" s="460"/>
      <c r="G18" s="455"/>
      <c r="H18" s="457"/>
      <c r="I18" s="453"/>
      <c r="J18" s="460"/>
      <c r="K18" s="455"/>
      <c r="L18" s="457"/>
      <c r="M18" s="453"/>
      <c r="N18" s="460"/>
      <c r="O18" s="455"/>
      <c r="P18" s="458"/>
      <c r="Q18" s="474"/>
      <c r="AA18" s="245"/>
      <c r="AB18" s="245"/>
    </row>
    <row r="19" spans="1:28" s="211" customFormat="1" ht="24.75" customHeight="1">
      <c r="A19" s="212" t="s">
        <v>50</v>
      </c>
      <c r="B19" s="227">
        <v>39</v>
      </c>
      <c r="C19" s="232">
        <v>42</v>
      </c>
      <c r="D19" s="213">
        <v>3</v>
      </c>
      <c r="E19" s="234">
        <v>1</v>
      </c>
      <c r="F19" s="231">
        <v>18</v>
      </c>
      <c r="G19" s="232">
        <v>8</v>
      </c>
      <c r="H19" s="233">
        <v>59</v>
      </c>
      <c r="I19" s="234">
        <v>1</v>
      </c>
      <c r="J19" s="231">
        <v>1</v>
      </c>
      <c r="K19" s="232">
        <v>0</v>
      </c>
      <c r="L19" s="233">
        <v>3</v>
      </c>
      <c r="M19" s="234">
        <v>0</v>
      </c>
      <c r="N19" s="231">
        <v>6</v>
      </c>
      <c r="O19" s="232">
        <v>3</v>
      </c>
      <c r="P19" s="233">
        <v>24</v>
      </c>
      <c r="Q19" s="227">
        <v>9</v>
      </c>
      <c r="AA19" s="246"/>
      <c r="AB19" s="246"/>
    </row>
    <row r="20" spans="1:28" s="211" customFormat="1" ht="24.75" customHeight="1">
      <c r="A20" s="217" t="s">
        <v>51</v>
      </c>
      <c r="B20" s="228">
        <v>8</v>
      </c>
      <c r="C20" s="236">
        <v>6</v>
      </c>
      <c r="D20" s="218">
        <v>5</v>
      </c>
      <c r="E20" s="238">
        <v>0</v>
      </c>
      <c r="F20" s="235">
        <v>14</v>
      </c>
      <c r="G20" s="236">
        <v>6</v>
      </c>
      <c r="H20" s="237">
        <v>83</v>
      </c>
      <c r="I20" s="238">
        <v>5</v>
      </c>
      <c r="J20" s="235">
        <v>22</v>
      </c>
      <c r="K20" s="236">
        <v>1</v>
      </c>
      <c r="L20" s="237">
        <v>1</v>
      </c>
      <c r="M20" s="238">
        <v>0</v>
      </c>
      <c r="N20" s="235">
        <v>5</v>
      </c>
      <c r="O20" s="236">
        <v>1</v>
      </c>
      <c r="P20" s="237">
        <v>59</v>
      </c>
      <c r="Q20" s="228">
        <v>3</v>
      </c>
      <c r="AA20" s="246"/>
      <c r="AB20" s="246"/>
    </row>
    <row r="21" spans="1:28" s="211" customFormat="1" ht="24.75" customHeight="1" thickBot="1">
      <c r="A21" s="229" t="s">
        <v>49</v>
      </c>
      <c r="B21" s="244">
        <f aca="true" t="shared" si="2" ref="B21:O21">SUM(B19:B20)</f>
        <v>47</v>
      </c>
      <c r="C21" s="247">
        <f t="shared" si="2"/>
        <v>48</v>
      </c>
      <c r="D21" s="248">
        <f t="shared" si="2"/>
        <v>8</v>
      </c>
      <c r="E21" s="249">
        <f t="shared" si="2"/>
        <v>1</v>
      </c>
      <c r="F21" s="244">
        <f t="shared" si="2"/>
        <v>32</v>
      </c>
      <c r="G21" s="240">
        <f t="shared" si="2"/>
        <v>14</v>
      </c>
      <c r="H21" s="248">
        <f t="shared" si="2"/>
        <v>142</v>
      </c>
      <c r="I21" s="249">
        <f t="shared" si="2"/>
        <v>6</v>
      </c>
      <c r="J21" s="244">
        <f t="shared" si="2"/>
        <v>23</v>
      </c>
      <c r="K21" s="247">
        <f t="shared" si="2"/>
        <v>1</v>
      </c>
      <c r="L21" s="248">
        <f t="shared" si="2"/>
        <v>4</v>
      </c>
      <c r="M21" s="249">
        <f t="shared" si="2"/>
        <v>0</v>
      </c>
      <c r="N21" s="230">
        <f t="shared" si="2"/>
        <v>11</v>
      </c>
      <c r="O21" s="240">
        <f t="shared" si="2"/>
        <v>4</v>
      </c>
      <c r="P21" s="243">
        <f>SUM(P19:P20)</f>
        <v>83</v>
      </c>
      <c r="Q21" s="230">
        <f>SUM(Q19:Q20)</f>
        <v>12</v>
      </c>
      <c r="AA21" s="246"/>
      <c r="AB21" s="246"/>
    </row>
    <row r="22" ht="18" customHeight="1" thickBot="1"/>
    <row r="23" spans="1:17" ht="24.75" customHeight="1">
      <c r="A23" s="480" t="s">
        <v>52</v>
      </c>
      <c r="B23" s="478" t="s">
        <v>180</v>
      </c>
      <c r="C23" s="479"/>
      <c r="D23" s="450" t="s">
        <v>181</v>
      </c>
      <c r="E23" s="451"/>
      <c r="F23" s="450" t="s">
        <v>182</v>
      </c>
      <c r="G23" s="451"/>
      <c r="H23" s="450" t="s">
        <v>186</v>
      </c>
      <c r="I23" s="451"/>
      <c r="J23" s="476" t="s">
        <v>183</v>
      </c>
      <c r="K23" s="477"/>
      <c r="L23" s="478" t="s">
        <v>184</v>
      </c>
      <c r="M23" s="479"/>
      <c r="N23" s="450" t="s">
        <v>185</v>
      </c>
      <c r="O23" s="451"/>
      <c r="P23" s="470" t="s">
        <v>219</v>
      </c>
      <c r="Q23" s="471"/>
    </row>
    <row r="24" spans="1:17" ht="24.75" customHeight="1">
      <c r="A24" s="481"/>
      <c r="B24" s="467" t="s">
        <v>53</v>
      </c>
      <c r="C24" s="465" t="s">
        <v>54</v>
      </c>
      <c r="D24" s="457" t="s">
        <v>53</v>
      </c>
      <c r="E24" s="453" t="s">
        <v>54</v>
      </c>
      <c r="F24" s="467" t="s">
        <v>53</v>
      </c>
      <c r="G24" s="465" t="s">
        <v>54</v>
      </c>
      <c r="H24" s="466" t="s">
        <v>53</v>
      </c>
      <c r="I24" s="483" t="s">
        <v>54</v>
      </c>
      <c r="J24" s="469" t="s">
        <v>53</v>
      </c>
      <c r="K24" s="465" t="s">
        <v>54</v>
      </c>
      <c r="L24" s="466" t="s">
        <v>53</v>
      </c>
      <c r="M24" s="467" t="s">
        <v>54</v>
      </c>
      <c r="N24" s="469" t="s">
        <v>53</v>
      </c>
      <c r="O24" s="465" t="s">
        <v>54</v>
      </c>
      <c r="P24" s="469"/>
      <c r="Q24" s="467"/>
    </row>
    <row r="25" spans="1:17" ht="24.75" customHeight="1">
      <c r="A25" s="482"/>
      <c r="B25" s="468"/>
      <c r="C25" s="455"/>
      <c r="D25" s="458"/>
      <c r="E25" s="481"/>
      <c r="F25" s="468"/>
      <c r="G25" s="455"/>
      <c r="H25" s="457"/>
      <c r="I25" s="453"/>
      <c r="J25" s="460"/>
      <c r="K25" s="455"/>
      <c r="L25" s="457"/>
      <c r="M25" s="468"/>
      <c r="N25" s="460"/>
      <c r="O25" s="455"/>
      <c r="P25" s="469"/>
      <c r="Q25" s="467"/>
    </row>
    <row r="26" spans="1:17" s="211" customFormat="1" ht="24.75" customHeight="1">
      <c r="A26" s="212" t="s">
        <v>50</v>
      </c>
      <c r="B26" s="227">
        <v>29</v>
      </c>
      <c r="C26" s="232">
        <v>3</v>
      </c>
      <c r="D26" s="233">
        <v>3</v>
      </c>
      <c r="E26" s="234">
        <v>0</v>
      </c>
      <c r="F26" s="227">
        <v>24</v>
      </c>
      <c r="G26" s="232">
        <v>0</v>
      </c>
      <c r="H26" s="233">
        <v>6</v>
      </c>
      <c r="I26" s="234">
        <v>0</v>
      </c>
      <c r="J26" s="231">
        <v>34</v>
      </c>
      <c r="K26" s="232">
        <v>12</v>
      </c>
      <c r="L26" s="233">
        <v>18</v>
      </c>
      <c r="M26" s="227">
        <v>27</v>
      </c>
      <c r="N26" s="231">
        <v>3</v>
      </c>
      <c r="O26" s="232">
        <v>0</v>
      </c>
      <c r="P26" s="463">
        <f>F12/B12</f>
        <v>0.14818652849740932</v>
      </c>
      <c r="Q26" s="464"/>
    </row>
    <row r="27" spans="1:17" s="211" customFormat="1" ht="24.75" customHeight="1">
      <c r="A27" s="217" t="s">
        <v>51</v>
      </c>
      <c r="B27" s="228">
        <v>60</v>
      </c>
      <c r="C27" s="236">
        <v>4</v>
      </c>
      <c r="D27" s="237">
        <v>2</v>
      </c>
      <c r="E27" s="238">
        <v>0</v>
      </c>
      <c r="F27" s="228">
        <v>108</v>
      </c>
      <c r="G27" s="236">
        <v>1</v>
      </c>
      <c r="H27" s="237">
        <v>5</v>
      </c>
      <c r="I27" s="238">
        <v>0</v>
      </c>
      <c r="J27" s="235">
        <v>11</v>
      </c>
      <c r="K27" s="236">
        <v>3</v>
      </c>
      <c r="L27" s="237">
        <v>6</v>
      </c>
      <c r="M27" s="228">
        <v>4</v>
      </c>
      <c r="N27" s="235">
        <v>0</v>
      </c>
      <c r="O27" s="236">
        <v>1</v>
      </c>
      <c r="P27" s="472">
        <f>F13/B13</f>
        <v>0.06562054208273894</v>
      </c>
      <c r="Q27" s="473"/>
    </row>
    <row r="28" spans="1:17" s="211" customFormat="1" ht="24.75" customHeight="1" thickBot="1">
      <c r="A28" s="229" t="s">
        <v>49</v>
      </c>
      <c r="B28" s="244">
        <f aca="true" t="shared" si="3" ref="B28:O28">SUM(B26:B27)</f>
        <v>89</v>
      </c>
      <c r="C28" s="247">
        <f t="shared" si="3"/>
        <v>7</v>
      </c>
      <c r="D28" s="243">
        <f t="shared" si="3"/>
        <v>5</v>
      </c>
      <c r="E28" s="242">
        <f t="shared" si="3"/>
        <v>0</v>
      </c>
      <c r="F28" s="244">
        <f t="shared" si="3"/>
        <v>132</v>
      </c>
      <c r="G28" s="247">
        <f t="shared" si="3"/>
        <v>1</v>
      </c>
      <c r="H28" s="243">
        <f t="shared" si="3"/>
        <v>11</v>
      </c>
      <c r="I28" s="249">
        <f t="shared" si="3"/>
        <v>0</v>
      </c>
      <c r="J28" s="239">
        <f t="shared" si="3"/>
        <v>45</v>
      </c>
      <c r="K28" s="247">
        <f t="shared" si="3"/>
        <v>15</v>
      </c>
      <c r="L28" s="243">
        <f t="shared" si="3"/>
        <v>24</v>
      </c>
      <c r="M28" s="244">
        <f t="shared" si="3"/>
        <v>31</v>
      </c>
      <c r="N28" s="239">
        <f t="shared" si="3"/>
        <v>3</v>
      </c>
      <c r="O28" s="247">
        <f t="shared" si="3"/>
        <v>1</v>
      </c>
      <c r="P28" s="461">
        <f>F14/B14</f>
        <v>0.1134453781512605</v>
      </c>
      <c r="Q28" s="462"/>
    </row>
    <row r="30" ht="12.75">
      <c r="E30" s="245"/>
    </row>
  </sheetData>
  <sheetProtection/>
  <mergeCells count="84">
    <mergeCell ref="H10:H11"/>
    <mergeCell ref="P10:P11"/>
    <mergeCell ref="N9:O9"/>
    <mergeCell ref="P9:Q9"/>
    <mergeCell ref="L10:L11"/>
    <mergeCell ref="M10:M11"/>
    <mergeCell ref="L9:M9"/>
    <mergeCell ref="N10:N11"/>
    <mergeCell ref="O10:O11"/>
    <mergeCell ref="Q10:Q11"/>
    <mergeCell ref="J10:J11"/>
    <mergeCell ref="J9:K9"/>
    <mergeCell ref="K10:K11"/>
    <mergeCell ref="F10:G11"/>
    <mergeCell ref="A9:A11"/>
    <mergeCell ref="B10:C11"/>
    <mergeCell ref="D10:E11"/>
    <mergeCell ref="H9:I9"/>
    <mergeCell ref="I10:I11"/>
    <mergeCell ref="B9:G9"/>
    <mergeCell ref="A16:A18"/>
    <mergeCell ref="D17:D18"/>
    <mergeCell ref="E17:E18"/>
    <mergeCell ref="F17:F18"/>
    <mergeCell ref="C17:C18"/>
    <mergeCell ref="B3:C3"/>
    <mergeCell ref="B4:C4"/>
    <mergeCell ref="B5:C5"/>
    <mergeCell ref="B6:C6"/>
    <mergeCell ref="B12:C12"/>
    <mergeCell ref="F14:G14"/>
    <mergeCell ref="B13:C13"/>
    <mergeCell ref="G17:G18"/>
    <mergeCell ref="H16:I16"/>
    <mergeCell ref="D12:E12"/>
    <mergeCell ref="C24:C25"/>
    <mergeCell ref="B24:B25"/>
    <mergeCell ref="I24:I25"/>
    <mergeCell ref="F12:G12"/>
    <mergeCell ref="F13:G13"/>
    <mergeCell ref="D13:E13"/>
    <mergeCell ref="D14:E14"/>
    <mergeCell ref="D16:E16"/>
    <mergeCell ref="F16:G16"/>
    <mergeCell ref="B14:C14"/>
    <mergeCell ref="B23:C23"/>
    <mergeCell ref="D23:E23"/>
    <mergeCell ref="F23:G23"/>
    <mergeCell ref="H23:I23"/>
    <mergeCell ref="B17:B18"/>
    <mergeCell ref="I17:I18"/>
    <mergeCell ref="H17:H18"/>
    <mergeCell ref="P16:Q16"/>
    <mergeCell ref="J23:K23"/>
    <mergeCell ref="L23:M23"/>
    <mergeCell ref="B16:C16"/>
    <mergeCell ref="A23:A25"/>
    <mergeCell ref="H24:H25"/>
    <mergeCell ref="F24:F25"/>
    <mergeCell ref="G24:G25"/>
    <mergeCell ref="D24:D25"/>
    <mergeCell ref="E24:E25"/>
    <mergeCell ref="O24:O25"/>
    <mergeCell ref="P23:Q25"/>
    <mergeCell ref="P27:Q27"/>
    <mergeCell ref="Q17:Q18"/>
    <mergeCell ref="J24:J25"/>
    <mergeCell ref="J17:J18"/>
    <mergeCell ref="P17:P18"/>
    <mergeCell ref="N17:N18"/>
    <mergeCell ref="O17:O18"/>
    <mergeCell ref="J16:K16"/>
    <mergeCell ref="P28:Q28"/>
    <mergeCell ref="P26:Q26"/>
    <mergeCell ref="K24:K25"/>
    <mergeCell ref="L24:L25"/>
    <mergeCell ref="M24:M25"/>
    <mergeCell ref="N24:N25"/>
    <mergeCell ref="N16:O16"/>
    <mergeCell ref="L16:M16"/>
    <mergeCell ref="N23:O23"/>
    <mergeCell ref="M17:M18"/>
    <mergeCell ref="K17:K18"/>
    <mergeCell ref="L17:L18"/>
  </mergeCells>
  <printOptions/>
  <pageMargins left="0.3937007874015748" right="0.7086614173228347" top="0.7874015748031497" bottom="0.5118110236220472" header="0.5118110236220472" footer="0.5118110236220472"/>
  <pageSetup horizontalDpi="600" verticalDpi="600" orientation="portrait" paperSize="9" scale="84" r:id="rId1"/>
  <headerFooter scaleWithDoc="0" alignWithMargins="0">
    <oddHeader>&amp;L&amp;11卒業後・高校</oddHeader>
    <oddFooter>&amp;C&amp;"Century,標準"99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2012-02-07T00:10:49Z</cp:lastPrinted>
  <dcterms:created xsi:type="dcterms:W3CDTF">2005-08-30T07:30:53Z</dcterms:created>
  <dcterms:modified xsi:type="dcterms:W3CDTF">2012-03-14T02:38:49Z</dcterms:modified>
  <cp:category/>
  <cp:version/>
  <cp:contentType/>
  <cp:contentStatus/>
</cp:coreProperties>
</file>