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1"/>
  </bookViews>
  <sheets>
    <sheet name="1-1,2,3" sheetId="1" r:id="rId1"/>
    <sheet name="2,3" sheetId="2" r:id="rId2"/>
  </sheets>
  <definedNames>
    <definedName name="_xlnm.Print_Area" localSheetId="1">'2,3'!$A$1:$AA$31</definedName>
  </definedNames>
  <calcPr fullCalcOnLoad="1"/>
</workbook>
</file>

<file path=xl/sharedStrings.xml><?xml version="1.0" encoding="utf-8"?>
<sst xmlns="http://schemas.openxmlformats.org/spreadsheetml/2006/main" count="232" uniqueCount="102">
  <si>
    <t>事　　業　　所　　数</t>
  </si>
  <si>
    <t>従　　業　　者　　数</t>
  </si>
  <si>
    <t>現　金　給　与　総　額</t>
  </si>
  <si>
    <t>原　材　料　使　用　額　等</t>
  </si>
  <si>
    <t>実　数</t>
  </si>
  <si>
    <t>構成比</t>
  </si>
  <si>
    <t>％</t>
  </si>
  <si>
    <t>万円</t>
  </si>
  <si>
    <t xml:space="preserve">        </t>
  </si>
  <si>
    <t>合     計</t>
  </si>
  <si>
    <t>従　業　者</t>
  </si>
  <si>
    <t>規　模　別</t>
  </si>
  <si>
    <t>実　　数</t>
  </si>
  <si>
    <t xml:space="preserve"> 　４～９人</t>
  </si>
  <si>
    <t>　 １０～１９人</t>
  </si>
  <si>
    <t>　 ２０～２９人</t>
  </si>
  <si>
    <t xml:space="preserve"> 　３０～９９人</t>
  </si>
  <si>
    <t xml:space="preserve">  100～299人</t>
  </si>
  <si>
    <t xml:space="preserve">  300人以上</t>
  </si>
  <si>
    <t>従　業　者　　　規　模　別</t>
  </si>
  <si>
    <t>従        業        者        数        （人）</t>
  </si>
  <si>
    <t>総数（A）</t>
  </si>
  <si>
    <t>会　　　　　　社</t>
  </si>
  <si>
    <t>組合（C)</t>
  </si>
  <si>
    <t>個人（D)</t>
  </si>
  <si>
    <t>構成比　（％）</t>
  </si>
  <si>
    <t>常　用　労　働　者</t>
  </si>
  <si>
    <t>合計（B)</t>
  </si>
  <si>
    <t>1億円　　以　上</t>
  </si>
  <si>
    <t>（B)　　　/（A)</t>
  </si>
  <si>
    <t>（C)　　　/（A)</t>
  </si>
  <si>
    <t>（D)　　　/（A)</t>
  </si>
  <si>
    <t>計　　　（E)</t>
  </si>
  <si>
    <t>男　　　（F)</t>
  </si>
  <si>
    <t>女　　　（G)</t>
  </si>
  <si>
    <t>計</t>
  </si>
  <si>
    <t>男</t>
  </si>
  <si>
    <t>女</t>
  </si>
  <si>
    <t>（F)　　　/（E)</t>
  </si>
  <si>
    <t>（G)　　　/（E)</t>
  </si>
  <si>
    <t>事  　     業     　  所   　    数</t>
  </si>
  <si>
    <t>１千  万円 未満</t>
  </si>
  <si>
    <t>合　　計</t>
  </si>
  <si>
    <t>1千万円～1億円未満</t>
  </si>
  <si>
    <t>製 造 品 出 荷 額 等</t>
  </si>
  <si>
    <t xml:space="preserve"> 　１～３人</t>
  </si>
  <si>
    <t>２０　年</t>
  </si>
  <si>
    <t>２０　　年</t>
  </si>
  <si>
    <t>　個人事業主および
無給家族従業者</t>
  </si>
  <si>
    <t>-</t>
  </si>
  <si>
    <t>-</t>
  </si>
  <si>
    <t>-</t>
  </si>
  <si>
    <t>男女別構成比（％）</t>
  </si>
  <si>
    <t>１７　年</t>
  </si>
  <si>
    <t>対前
回比</t>
  </si>
  <si>
    <t xml:space="preserve"> 300人以上</t>
  </si>
  <si>
    <t>　100 ～299人</t>
  </si>
  <si>
    <t xml:space="preserve">  ３０～９９人</t>
  </si>
  <si>
    <t xml:space="preserve">  ２０～２９人</t>
  </si>
  <si>
    <t xml:space="preserve">  １０～１９人</t>
  </si>
  <si>
    <t>　４～　９人</t>
  </si>
  <si>
    <t>(D)＋(E)</t>
  </si>
  <si>
    <t>（A)=（B)＋（C)＋</t>
  </si>
  <si>
    <t>１事業所当たり　   製造品出荷額等</t>
  </si>
  <si>
    <t>修　理　料　　　　収　入　額　　　（D)</t>
  </si>
  <si>
    <t>総　　　　　　額</t>
  </si>
  <si>
    <t>　　　　　　　　　　　　　　　　　　　製 　　 　造　　 　 品　　  　出　 　　 荷　 　　 額　 　　 等</t>
  </si>
  <si>
    <t>従　業　者　　　　　　　　　　　規　模　別</t>
  </si>
  <si>
    <t>（単位：万円）</t>
  </si>
  <si>
    <t>現金給与総額</t>
  </si>
  <si>
    <t>　１～　３人</t>
  </si>
  <si>
    <t xml:space="preserve">
原 材 料
使 用 額 等
</t>
  </si>
  <si>
    <t xml:space="preserve">
粗 付 加
価 値 額
</t>
  </si>
  <si>
    <t xml:space="preserve">付　加
価値額
</t>
  </si>
  <si>
    <t>加　工　賃      　　　収　入　額　　　　　　（C)</t>
  </si>
  <si>
    <t>製造品出荷額
 (B)</t>
  </si>
  <si>
    <t>その他の
収 入 額
（E)</t>
  </si>
  <si>
    <t>１－１　従業者規模別　 事業所数、従業者数、現金給与総額、原材料使用額等、製造品出荷額等（全事業所）</t>
  </si>
  <si>
    <t>１－２　従業者規模別 経営組織別事業所数、従業者数（全事業所）　　　　　　</t>
  </si>
  <si>
    <t>１－３　従業者規模別　現金給与総額、原材料使用額等、製造品出荷額等、粗付加価値額、付加価値額（全事業所）</t>
  </si>
  <si>
    <t>２　従業者規模別　 事業所数、従業者数、現金給与総額、原材料使用額等、製造品出荷額等（従業者４人以上の事業所）</t>
  </si>
  <si>
    <t>製 造 品 出 荷 額 等</t>
  </si>
  <si>
    <t>１９　年</t>
  </si>
  <si>
    <t>２０　年</t>
  </si>
  <si>
    <t>対前
年比</t>
  </si>
  <si>
    <t>１９　年</t>
  </si>
  <si>
    <t>２０　年</t>
  </si>
  <si>
    <t>２０　　年</t>
  </si>
  <si>
    <t xml:space="preserve">３　従業者規模別　有形固定資産  （従業者３０人以上の事業所）           </t>
  </si>
  <si>
    <t>(単位：万円）</t>
  </si>
  <si>
    <t>事業所数</t>
  </si>
  <si>
    <t>年　　初　　現　　在　　高　　（A)</t>
  </si>
  <si>
    <t>除　　　却　　　額　　　（C)</t>
  </si>
  <si>
    <t>土　　地</t>
  </si>
  <si>
    <t>そ の 他</t>
  </si>
  <si>
    <t>土　地</t>
  </si>
  <si>
    <t>その他</t>
  </si>
  <si>
    <t xml:space="preserve">   ３０～９９人</t>
  </si>
  <si>
    <t>Ｘ</t>
  </si>
  <si>
    <t xml:space="preserve">　年　　間　　取　　得　　額　    (B)     </t>
  </si>
  <si>
    <t>減　 価　　　
償却額
(D)</t>
  </si>
  <si>
    <t>年 　末 　現 　在 　高
（A)＋（B)－（C)－（D)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</si>
</sst>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&quot;▲ &quot;#,##0.0"/>
    <numFmt numFmtId="178" formatCode="0.0;&quot;▲ &quot;0.0"/>
    <numFmt numFmtId="179" formatCode="#,##0_ "/>
    <numFmt numFmtId="180" formatCode="#,##0_ ;[Red]\-#,##0\ "/>
    <numFmt numFmtId="181" formatCode="#,##0.0;[Red]\-#,##0.0"/>
    <numFmt numFmtId="182" formatCode="#,##0_);[Red]\(#,##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22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6" fillId="0" borderId="0">
      <alignment/>
      <protection/>
    </xf>
    <xf numFmtId="0" fontId="12" fillId="4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38" fontId="2" fillId="0" borderId="13" xfId="48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38" fontId="5" fillId="0" borderId="12" xfId="48" applyFont="1" applyFill="1" applyBorder="1" applyAlignment="1">
      <alignment horizontal="right"/>
    </xf>
    <xf numFmtId="38" fontId="2" fillId="0" borderId="15" xfId="48" applyFont="1" applyFill="1" applyBorder="1" applyAlignment="1">
      <alignment/>
    </xf>
    <xf numFmtId="38" fontId="5" fillId="0" borderId="11" xfId="48" applyFont="1" applyFill="1" applyBorder="1" applyAlignment="1">
      <alignment horizontal="right"/>
    </xf>
    <xf numFmtId="177" fontId="5" fillId="0" borderId="12" xfId="48" applyNumberFormat="1" applyFont="1" applyFill="1" applyBorder="1" applyAlignment="1">
      <alignment horizontal="right" vertical="center"/>
    </xf>
    <xf numFmtId="177" fontId="5" fillId="0" borderId="11" xfId="48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38" fontId="2" fillId="0" borderId="12" xfId="48" applyFont="1" applyFill="1" applyBorder="1" applyAlignment="1">
      <alignment/>
    </xf>
    <xf numFmtId="177" fontId="2" fillId="0" borderId="12" xfId="48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/>
    </xf>
    <xf numFmtId="177" fontId="2" fillId="0" borderId="11" xfId="48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/>
    </xf>
    <xf numFmtId="38" fontId="2" fillId="0" borderId="0" xfId="48" applyFont="1" applyFill="1" applyAlignment="1">
      <alignment horizontal="center"/>
    </xf>
    <xf numFmtId="38" fontId="2" fillId="0" borderId="0" xfId="48" applyFont="1" applyFill="1" applyAlignment="1">
      <alignment horizontal="left"/>
    </xf>
    <xf numFmtId="38" fontId="2" fillId="0" borderId="0" xfId="48" applyFont="1" applyFill="1" applyAlignment="1">
      <alignment/>
    </xf>
    <xf numFmtId="38" fontId="2" fillId="0" borderId="17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center"/>
    </xf>
    <xf numFmtId="38" fontId="2" fillId="0" borderId="14" xfId="48" applyFont="1" applyFill="1" applyBorder="1" applyAlignment="1">
      <alignment horizontal="center" vertical="center" wrapText="1"/>
    </xf>
    <xf numFmtId="38" fontId="2" fillId="0" borderId="19" xfId="48" applyFont="1" applyFill="1" applyBorder="1" applyAlignment="1">
      <alignment horizontal="center" vertical="center" wrapText="1"/>
    </xf>
    <xf numFmtId="38" fontId="2" fillId="0" borderId="17" xfId="48" applyFont="1" applyFill="1" applyBorder="1" applyAlignment="1">
      <alignment horizontal="center" vertical="center" wrapText="1"/>
    </xf>
    <xf numFmtId="38" fontId="2" fillId="0" borderId="19" xfId="48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/>
    </xf>
    <xf numFmtId="38" fontId="5" fillId="0" borderId="12" xfId="48" applyFont="1" applyFill="1" applyBorder="1" applyAlignment="1">
      <alignment horizontal="center"/>
    </xf>
    <xf numFmtId="38" fontId="5" fillId="0" borderId="12" xfId="48" applyFont="1" applyFill="1" applyBorder="1" applyAlignment="1">
      <alignment/>
    </xf>
    <xf numFmtId="177" fontId="5" fillId="0" borderId="12" xfId="48" applyNumberFormat="1" applyFont="1" applyFill="1" applyBorder="1" applyAlignment="1">
      <alignment/>
    </xf>
    <xf numFmtId="0" fontId="5" fillId="0" borderId="0" xfId="0" applyFont="1" applyFill="1" applyAlignment="1">
      <alignment/>
    </xf>
    <xf numFmtId="38" fontId="2" fillId="0" borderId="12" xfId="48" applyFont="1" applyFill="1" applyBorder="1" applyAlignment="1">
      <alignment horizontal="right" vertical="center"/>
    </xf>
    <xf numFmtId="38" fontId="2" fillId="0" borderId="16" xfId="48" applyFont="1" applyFill="1" applyBorder="1" applyAlignment="1">
      <alignment horizontal="right" vertical="center"/>
    </xf>
    <xf numFmtId="38" fontId="2" fillId="0" borderId="20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center" vertical="center" wrapText="1"/>
    </xf>
    <xf numFmtId="38" fontId="2" fillId="0" borderId="0" xfId="48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horizontal="right"/>
    </xf>
    <xf numFmtId="177" fontId="5" fillId="0" borderId="0" xfId="48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7" fontId="2" fillId="0" borderId="20" xfId="48" applyNumberFormat="1" applyFont="1" applyFill="1" applyBorder="1" applyAlignment="1">
      <alignment vertical="center"/>
    </xf>
    <xf numFmtId="177" fontId="2" fillId="0" borderId="16" xfId="48" applyNumberFormat="1" applyFont="1" applyFill="1" applyBorder="1" applyAlignment="1">
      <alignment vertical="center"/>
    </xf>
    <xf numFmtId="38" fontId="2" fillId="0" borderId="21" xfId="48" applyFont="1" applyFill="1" applyBorder="1" applyAlignment="1">
      <alignment/>
    </xf>
    <xf numFmtId="38" fontId="2" fillId="0" borderId="11" xfId="48" applyFont="1" applyFill="1" applyBorder="1" applyAlignment="1">
      <alignment/>
    </xf>
    <xf numFmtId="38" fontId="2" fillId="0" borderId="11" xfId="48" applyFont="1" applyFill="1" applyBorder="1" applyAlignment="1">
      <alignment horizontal="right" vertical="center"/>
    </xf>
    <xf numFmtId="177" fontId="0" fillId="0" borderId="11" xfId="48" applyNumberFormat="1" applyFont="1" applyFill="1" applyBorder="1" applyAlignment="1">
      <alignment vertical="center"/>
    </xf>
    <xf numFmtId="177" fontId="0" fillId="0" borderId="0" xfId="48" applyNumberFormat="1" applyFont="1" applyFill="1" applyBorder="1" applyAlignment="1">
      <alignment vertical="center"/>
    </xf>
    <xf numFmtId="177" fontId="0" fillId="0" borderId="20" xfId="48" applyNumberFormat="1" applyFont="1" applyFill="1" applyBorder="1" applyAlignment="1">
      <alignment vertical="center"/>
    </xf>
    <xf numFmtId="177" fontId="0" fillId="0" borderId="22" xfId="48" applyNumberFormat="1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0" xfId="48" applyFont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23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0" fontId="2" fillId="0" borderId="2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77" fontId="5" fillId="0" borderId="0" xfId="48" applyNumberFormat="1" applyFont="1" applyFill="1" applyBorder="1" applyAlignment="1">
      <alignment horizontal="right" vertical="center"/>
    </xf>
    <xf numFmtId="177" fontId="2" fillId="0" borderId="0" xfId="48" applyNumberFormat="1" applyFont="1" applyFill="1" applyBorder="1" applyAlignment="1">
      <alignment vertical="center"/>
    </xf>
    <xf numFmtId="177" fontId="5" fillId="0" borderId="15" xfId="48" applyNumberFormat="1" applyFont="1" applyFill="1" applyBorder="1" applyAlignment="1">
      <alignment horizontal="right" vertical="center"/>
    </xf>
    <xf numFmtId="177" fontId="2" fillId="0" borderId="15" xfId="48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38" fontId="2" fillId="0" borderId="0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177" fontId="2" fillId="0" borderId="23" xfId="48" applyNumberFormat="1" applyFont="1" applyFill="1" applyBorder="1" applyAlignment="1">
      <alignment vertical="center"/>
    </xf>
    <xf numFmtId="38" fontId="2" fillId="0" borderId="11" xfId="48" applyFont="1" applyFill="1" applyBorder="1" applyAlignment="1">
      <alignment vertical="center"/>
    </xf>
    <xf numFmtId="38" fontId="2" fillId="0" borderId="20" xfId="48" applyFont="1" applyFill="1" applyBorder="1" applyAlignment="1">
      <alignment vertical="center"/>
    </xf>
    <xf numFmtId="177" fontId="2" fillId="0" borderId="15" xfId="48" applyNumberFormat="1" applyFont="1" applyFill="1" applyBorder="1" applyAlignment="1">
      <alignment horizontal="right" vertical="center"/>
    </xf>
    <xf numFmtId="177" fontId="2" fillId="0" borderId="20" xfId="48" applyNumberFormat="1" applyFont="1" applyFill="1" applyBorder="1" applyAlignment="1">
      <alignment horizontal="right" vertical="center"/>
    </xf>
    <xf numFmtId="177" fontId="2" fillId="0" borderId="23" xfId="48" applyNumberFormat="1" applyFont="1" applyFill="1" applyBorder="1" applyAlignment="1">
      <alignment horizontal="right" vertical="center"/>
    </xf>
    <xf numFmtId="38" fontId="2" fillId="0" borderId="15" xfId="48" applyFont="1" applyFill="1" applyBorder="1" applyAlignment="1">
      <alignment vertical="center"/>
    </xf>
    <xf numFmtId="38" fontId="7" fillId="0" borderId="11" xfId="48" applyFont="1" applyFill="1" applyBorder="1" applyAlignment="1">
      <alignment horizontal="right" vertical="center" wrapText="1"/>
    </xf>
    <xf numFmtId="38" fontId="7" fillId="0" borderId="23" xfId="48" applyFont="1" applyFill="1" applyBorder="1" applyAlignment="1">
      <alignment horizontal="right" vertical="center" wrapText="1"/>
    </xf>
    <xf numFmtId="38" fontId="7" fillId="0" borderId="24" xfId="48" applyFont="1" applyFill="1" applyBorder="1" applyAlignment="1">
      <alignment horizontal="right" vertical="center" wrapText="1"/>
    </xf>
    <xf numFmtId="38" fontId="2" fillId="0" borderId="21" xfId="48" applyFont="1" applyFill="1" applyBorder="1" applyAlignment="1">
      <alignment vertical="center"/>
    </xf>
    <xf numFmtId="38" fontId="2" fillId="0" borderId="22" xfId="48" applyFont="1" applyFill="1" applyBorder="1" applyAlignment="1">
      <alignment horizontal="distributed" vertical="center"/>
    </xf>
    <xf numFmtId="38" fontId="2" fillId="0" borderId="0" xfId="48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 vertical="center"/>
    </xf>
    <xf numFmtId="0" fontId="2" fillId="0" borderId="23" xfId="0" applyFont="1" applyFill="1" applyBorder="1" applyAlignment="1">
      <alignment/>
    </xf>
    <xf numFmtId="38" fontId="2" fillId="0" borderId="13" xfId="48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38" fontId="2" fillId="0" borderId="22" xfId="48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38" fontId="5" fillId="0" borderId="11" xfId="48" applyFont="1" applyFill="1" applyBorder="1" applyAlignment="1">
      <alignment horizontal="right" vertical="center" wrapText="1"/>
    </xf>
    <xf numFmtId="38" fontId="2" fillId="0" borderId="11" xfId="48" applyFont="1" applyFill="1" applyBorder="1" applyAlignment="1">
      <alignment horizontal="right" vertical="center" wrapText="1"/>
    </xf>
    <xf numFmtId="179" fontId="7" fillId="0" borderId="11" xfId="60" applyNumberFormat="1" applyFont="1" applyFill="1" applyBorder="1" applyAlignment="1">
      <alignment horizontal="right" vertical="center" wrapText="1"/>
      <protection/>
    </xf>
    <xf numFmtId="179" fontId="7" fillId="0" borderId="20" xfId="60" applyNumberFormat="1" applyFont="1" applyFill="1" applyBorder="1" applyAlignment="1">
      <alignment horizontal="right" vertical="center" wrapText="1"/>
      <protection/>
    </xf>
    <xf numFmtId="38" fontId="5" fillId="0" borderId="11" xfId="48" applyFont="1" applyFill="1" applyBorder="1" applyAlignment="1">
      <alignment vertical="center"/>
    </xf>
    <xf numFmtId="38" fontId="5" fillId="0" borderId="15" xfId="48" applyFont="1" applyFill="1" applyBorder="1" applyAlignment="1">
      <alignment vertical="center"/>
    </xf>
    <xf numFmtId="38" fontId="7" fillId="0" borderId="15" xfId="48" applyFont="1" applyFill="1" applyBorder="1" applyAlignment="1">
      <alignment horizontal="right" wrapText="1"/>
    </xf>
    <xf numFmtId="38" fontId="7" fillId="0" borderId="12" xfId="48" applyFont="1" applyFill="1" applyBorder="1" applyAlignment="1">
      <alignment horizontal="right" wrapText="1"/>
    </xf>
    <xf numFmtId="38" fontId="2" fillId="0" borderId="15" xfId="48" applyFont="1" applyFill="1" applyBorder="1" applyAlignment="1">
      <alignment horizontal="right" vertical="center"/>
    </xf>
    <xf numFmtId="38" fontId="7" fillId="0" borderId="16" xfId="48" applyFont="1" applyFill="1" applyBorder="1" applyAlignment="1">
      <alignment horizontal="right" wrapText="1"/>
    </xf>
    <xf numFmtId="38" fontId="2" fillId="0" borderId="23" xfId="48" applyFont="1" applyFill="1" applyBorder="1" applyAlignment="1">
      <alignment horizontal="right" vertical="center"/>
    </xf>
    <xf numFmtId="0" fontId="0" fillId="0" borderId="16" xfId="0" applyBorder="1" applyAlignment="1">
      <alignment vertical="center"/>
    </xf>
    <xf numFmtId="38" fontId="2" fillId="0" borderId="21" xfId="48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8" fontId="7" fillId="0" borderId="23" xfId="48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38" fontId="2" fillId="0" borderId="15" xfId="48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38" fontId="2" fillId="0" borderId="23" xfId="48" applyFont="1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38" fontId="2" fillId="0" borderId="15" xfId="48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38" fontId="2" fillId="0" borderId="23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17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center" vertical="center"/>
    </xf>
    <xf numFmtId="38" fontId="2" fillId="0" borderId="25" xfId="48" applyFont="1" applyFill="1" applyBorder="1" applyAlignment="1">
      <alignment horizontal="center" vertical="center"/>
    </xf>
    <xf numFmtId="38" fontId="2" fillId="0" borderId="17" xfId="48" applyFont="1" applyFill="1" applyBorder="1" applyAlignment="1">
      <alignment horizontal="center" vertical="center" wrapText="1"/>
    </xf>
    <xf numFmtId="38" fontId="2" fillId="0" borderId="18" xfId="48" applyFont="1" applyFill="1" applyBorder="1" applyAlignment="1">
      <alignment horizontal="center" vertical="center" wrapText="1"/>
    </xf>
    <xf numFmtId="38" fontId="3" fillId="0" borderId="17" xfId="48" applyFont="1" applyFill="1" applyBorder="1" applyAlignment="1">
      <alignment horizontal="center" vertical="center" wrapText="1"/>
    </xf>
    <xf numFmtId="38" fontId="3" fillId="0" borderId="18" xfId="48" applyFont="1" applyFill="1" applyBorder="1" applyAlignment="1">
      <alignment horizontal="center" vertical="center" wrapText="1"/>
    </xf>
    <xf numFmtId="38" fontId="3" fillId="0" borderId="25" xfId="48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38" fontId="2" fillId="0" borderId="13" xfId="48" applyFont="1" applyFill="1" applyBorder="1" applyAlignment="1">
      <alignment horizontal="center" vertical="center" wrapText="1"/>
    </xf>
    <xf numFmtId="38" fontId="2" fillId="0" borderId="12" xfId="48" applyFont="1" applyFill="1" applyBorder="1" applyAlignment="1">
      <alignment horizontal="center" vertical="center" wrapText="1"/>
    </xf>
    <xf numFmtId="38" fontId="2" fillId="0" borderId="14" xfId="48" applyFont="1" applyFill="1" applyBorder="1" applyAlignment="1">
      <alignment horizontal="center" vertical="center" wrapText="1"/>
    </xf>
    <xf numFmtId="38" fontId="2" fillId="0" borderId="20" xfId="48" applyFont="1" applyFill="1" applyBorder="1" applyAlignment="1">
      <alignment horizontal="center" vertical="center" wrapText="1"/>
    </xf>
    <xf numFmtId="38" fontId="2" fillId="0" borderId="14" xfId="48" applyFont="1" applyFill="1" applyBorder="1" applyAlignment="1">
      <alignment horizontal="center" vertical="center"/>
    </xf>
    <xf numFmtId="38" fontId="2" fillId="0" borderId="20" xfId="48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38" fontId="5" fillId="0" borderId="15" xfId="48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Alignment="1">
      <alignment/>
    </xf>
    <xf numFmtId="38" fontId="5" fillId="0" borderId="15" xfId="48" applyFont="1" applyFill="1" applyBorder="1" applyAlignment="1">
      <alignment vertical="center"/>
    </xf>
    <xf numFmtId="38" fontId="2" fillId="0" borderId="16" xfId="48" applyFont="1" applyFill="1" applyBorder="1" applyAlignment="1">
      <alignment horizontal="center" vertical="center" wrapText="1"/>
    </xf>
    <xf numFmtId="38" fontId="2" fillId="0" borderId="19" xfId="48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38" fontId="2" fillId="0" borderId="23" xfId="48" applyFont="1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38" fontId="5" fillId="0" borderId="15" xfId="48" applyFont="1" applyFill="1" applyBorder="1" applyAlignment="1">
      <alignment horizontal="right" vertical="center"/>
    </xf>
    <xf numFmtId="38" fontId="2" fillId="0" borderId="10" xfId="48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8" fontId="2" fillId="0" borderId="15" xfId="48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8" fontId="2" fillId="0" borderId="15" xfId="48" applyFont="1" applyFill="1" applyBorder="1" applyAlignment="1">
      <alignment horizontal="center"/>
    </xf>
    <xf numFmtId="0" fontId="2" fillId="0" borderId="15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 wrapText="1"/>
    </xf>
    <xf numFmtId="38" fontId="5" fillId="0" borderId="0" xfId="48" applyFont="1" applyFill="1" applyBorder="1" applyAlignment="1">
      <alignment vertical="center"/>
    </xf>
    <xf numFmtId="38" fontId="2" fillId="0" borderId="21" xfId="48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38" fontId="2" fillId="0" borderId="19" xfId="48" applyFont="1" applyFill="1" applyBorder="1" applyAlignment="1">
      <alignment horizontal="center" vertical="justify" wrapText="1"/>
    </xf>
    <xf numFmtId="38" fontId="5" fillId="0" borderId="11" xfId="48" applyFont="1" applyFill="1" applyBorder="1" applyAlignment="1">
      <alignment vertical="center"/>
    </xf>
    <xf numFmtId="0" fontId="0" fillId="0" borderId="12" xfId="0" applyBorder="1" applyAlignment="1">
      <alignment/>
    </xf>
    <xf numFmtId="38" fontId="2" fillId="0" borderId="11" xfId="48" applyFont="1" applyFill="1" applyBorder="1" applyAlignment="1">
      <alignment horizontal="right"/>
    </xf>
    <xf numFmtId="38" fontId="2" fillId="0" borderId="16" xfId="48" applyFont="1" applyFill="1" applyBorder="1" applyAlignment="1">
      <alignment vertical="center"/>
    </xf>
    <xf numFmtId="38" fontId="2" fillId="0" borderId="20" xfId="48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38" fontId="2" fillId="0" borderId="0" xfId="48" applyFont="1" applyFill="1" applyAlignment="1">
      <alignment horizontal="right"/>
    </xf>
    <xf numFmtId="0" fontId="0" fillId="0" borderId="13" xfId="0" applyBorder="1" applyAlignment="1">
      <alignment/>
    </xf>
    <xf numFmtId="38" fontId="2" fillId="0" borderId="19" xfId="48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5" xfId="0" applyBorder="1" applyAlignment="1">
      <alignment vertical="center"/>
    </xf>
    <xf numFmtId="38" fontId="2" fillId="0" borderId="17" xfId="48" applyFont="1" applyFill="1" applyBorder="1" applyAlignment="1">
      <alignment horizontal="right" vertical="center"/>
    </xf>
    <xf numFmtId="38" fontId="2" fillId="0" borderId="25" xfId="48" applyFont="1" applyFill="1" applyBorder="1" applyAlignment="1">
      <alignment horizontal="right" vertical="center"/>
    </xf>
    <xf numFmtId="38" fontId="2" fillId="0" borderId="15" xfId="48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8" xfId="0" applyBorder="1" applyAlignment="1">
      <alignment vertical="center"/>
    </xf>
    <xf numFmtId="38" fontId="2" fillId="0" borderId="14" xfId="48" applyFont="1" applyFill="1" applyBorder="1" applyAlignment="1">
      <alignment vertical="center"/>
    </xf>
    <xf numFmtId="38" fontId="2" fillId="0" borderId="21" xfId="48" applyFont="1" applyFill="1" applyBorder="1" applyAlignment="1">
      <alignment horizontal="right" vertical="center"/>
    </xf>
    <xf numFmtId="38" fontId="2" fillId="0" borderId="13" xfId="48" applyFont="1" applyFill="1" applyBorder="1" applyAlignment="1">
      <alignment horizontal="right" vertical="center"/>
    </xf>
    <xf numFmtId="38" fontId="5" fillId="0" borderId="0" xfId="48" applyFont="1" applyAlignment="1">
      <alignment horizontal="right" vertical="center" wrapText="1"/>
    </xf>
    <xf numFmtId="38" fontId="5" fillId="0" borderId="12" xfId="48" applyFont="1" applyFill="1" applyBorder="1" applyAlignment="1">
      <alignment horizontal="right" vertical="center"/>
    </xf>
    <xf numFmtId="38" fontId="5" fillId="0" borderId="12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distributed"/>
    </xf>
    <xf numFmtId="38" fontId="2" fillId="0" borderId="11" xfId="48" applyFont="1" applyBorder="1" applyAlignment="1">
      <alignment horizontal="right" vertical="center" wrapText="1"/>
    </xf>
    <xf numFmtId="38" fontId="2" fillId="0" borderId="15" xfId="48" applyFont="1" applyBorder="1" applyAlignment="1">
      <alignment horizontal="right" vertical="center"/>
    </xf>
    <xf numFmtId="38" fontId="2" fillId="0" borderId="12" xfId="48" applyFont="1" applyBorder="1" applyAlignment="1">
      <alignment horizontal="right" vertical="center"/>
    </xf>
    <xf numFmtId="38" fontId="2" fillId="0" borderId="0" xfId="48" applyFont="1" applyAlignment="1">
      <alignment horizontal="right" vertical="center"/>
    </xf>
    <xf numFmtId="38" fontId="2" fillId="0" borderId="15" xfId="48" applyFont="1" applyBorder="1" applyAlignment="1">
      <alignment horizontal="right" vertical="center"/>
    </xf>
    <xf numFmtId="38" fontId="2" fillId="0" borderId="0" xfId="48" applyFont="1" applyBorder="1" applyAlignment="1">
      <alignment horizontal="right" vertical="center"/>
    </xf>
    <xf numFmtId="38" fontId="2" fillId="0" borderId="11" xfId="48" applyFont="1" applyBorder="1" applyAlignment="1">
      <alignment horizontal="right" vertical="center"/>
    </xf>
    <xf numFmtId="182" fontId="7" fillId="0" borderId="15" xfId="60" applyNumberFormat="1" applyFont="1" applyFill="1" applyBorder="1" applyAlignment="1">
      <alignment horizontal="right" vertical="center" wrapText="1"/>
      <protection/>
    </xf>
    <xf numFmtId="38" fontId="2" fillId="0" borderId="12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38" fontId="2" fillId="0" borderId="20" xfId="48" applyFont="1" applyBorder="1" applyAlignment="1">
      <alignment horizontal="right" vertical="center"/>
    </xf>
    <xf numFmtId="182" fontId="7" fillId="0" borderId="23" xfId="60" applyNumberFormat="1" applyFont="1" applyFill="1" applyBorder="1" applyAlignment="1">
      <alignment horizontal="right" vertical="center" wrapText="1"/>
      <protection/>
    </xf>
    <xf numFmtId="38" fontId="2" fillId="0" borderId="16" xfId="48" applyFont="1" applyFill="1" applyBorder="1" applyAlignment="1">
      <alignment horizontal="right" vertical="center"/>
    </xf>
    <xf numFmtId="38" fontId="2" fillId="0" borderId="22" xfId="48" applyFont="1" applyFill="1" applyBorder="1" applyAlignment="1">
      <alignment horizontal="right" vertical="center"/>
    </xf>
    <xf numFmtId="180" fontId="2" fillId="0" borderId="0" xfId="48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2"/>
  <sheetViews>
    <sheetView zoomScalePageLayoutView="0" workbookViewId="0" topLeftCell="A1">
      <selection activeCell="O17" sqref="O17"/>
    </sheetView>
  </sheetViews>
  <sheetFormatPr defaultColWidth="9.00390625" defaultRowHeight="13.5"/>
  <cols>
    <col min="1" max="1" width="12.50390625" style="1" customWidth="1"/>
    <col min="2" max="4" width="7.25390625" style="1" customWidth="1"/>
    <col min="5" max="7" width="7.50390625" style="1" customWidth="1"/>
    <col min="8" max="8" width="7.00390625" style="1" customWidth="1"/>
    <col min="9" max="9" width="7.50390625" style="1" customWidth="1"/>
    <col min="10" max="11" width="6.50390625" style="1" customWidth="1"/>
    <col min="12" max="15" width="7.50390625" style="1" customWidth="1"/>
    <col min="16" max="17" width="6.875" style="1" customWidth="1"/>
    <col min="18" max="21" width="7.50390625" style="1" customWidth="1"/>
    <col min="22" max="25" width="7.00390625" style="1" customWidth="1"/>
    <col min="26" max="26" width="7.25390625" style="1" customWidth="1"/>
    <col min="27" max="27" width="7.50390625" style="1" customWidth="1"/>
    <col min="28" max="28" width="7.875" style="1" customWidth="1"/>
    <col min="29" max="29" width="7.75390625" style="1" customWidth="1"/>
    <col min="30" max="30" width="7.875" style="1" customWidth="1"/>
    <col min="31" max="32" width="7.75390625" style="1" customWidth="1"/>
    <col min="33" max="33" width="5.50390625" style="1" customWidth="1"/>
    <col min="34" max="34" width="6.75390625" style="1" customWidth="1"/>
    <col min="35" max="35" width="6.125" style="1" customWidth="1"/>
    <col min="36" max="36" width="7.625" style="1" customWidth="1"/>
    <col min="37" max="16384" width="9.00390625" style="1" customWidth="1"/>
  </cols>
  <sheetData>
    <row r="1" spans="1:31" ht="13.5">
      <c r="A1" s="3" t="s">
        <v>77</v>
      </c>
      <c r="B1" s="2"/>
      <c r="C1" s="2"/>
      <c r="D1" s="2"/>
      <c r="E1" s="2"/>
      <c r="F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X1" s="2"/>
      <c r="Y1" s="2"/>
      <c r="Z1" s="2"/>
      <c r="AA1" s="2"/>
      <c r="AB1" s="2"/>
      <c r="AC1" s="2"/>
      <c r="AD1" s="2"/>
      <c r="AE1" s="2"/>
    </row>
    <row r="3" spans="1:27" s="5" customFormat="1" ht="20.25" customHeight="1">
      <c r="A3" s="4"/>
      <c r="B3" s="126" t="s">
        <v>0</v>
      </c>
      <c r="C3" s="127"/>
      <c r="D3" s="127"/>
      <c r="E3" s="128"/>
      <c r="F3" s="126" t="s">
        <v>1</v>
      </c>
      <c r="G3" s="127"/>
      <c r="H3" s="127"/>
      <c r="I3" s="128"/>
      <c r="J3" s="126" t="s">
        <v>2</v>
      </c>
      <c r="K3" s="127"/>
      <c r="L3" s="127"/>
      <c r="M3" s="127"/>
      <c r="N3" s="127"/>
      <c r="O3" s="128"/>
      <c r="P3" s="126" t="s">
        <v>3</v>
      </c>
      <c r="Q3" s="127"/>
      <c r="R3" s="127"/>
      <c r="S3" s="127"/>
      <c r="T3" s="127"/>
      <c r="U3" s="128"/>
      <c r="V3" s="126" t="s">
        <v>44</v>
      </c>
      <c r="W3" s="127"/>
      <c r="X3" s="127"/>
      <c r="Y3" s="127"/>
      <c r="Z3" s="127"/>
      <c r="AA3" s="127"/>
    </row>
    <row r="4" spans="1:27" ht="13.5" customHeight="1">
      <c r="A4" s="6" t="s">
        <v>10</v>
      </c>
      <c r="B4" s="7" t="s">
        <v>53</v>
      </c>
      <c r="C4" s="131" t="s">
        <v>46</v>
      </c>
      <c r="D4" s="133"/>
      <c r="E4" s="139" t="s">
        <v>54</v>
      </c>
      <c r="F4" s="7" t="s">
        <v>53</v>
      </c>
      <c r="G4" s="131" t="s">
        <v>46</v>
      </c>
      <c r="H4" s="133"/>
      <c r="I4" s="139" t="s">
        <v>54</v>
      </c>
      <c r="J4" s="134" t="s">
        <v>53</v>
      </c>
      <c r="K4" s="135"/>
      <c r="L4" s="136" t="s">
        <v>47</v>
      </c>
      <c r="M4" s="137"/>
      <c r="N4" s="138"/>
      <c r="O4" s="139" t="s">
        <v>54</v>
      </c>
      <c r="P4" s="134" t="s">
        <v>53</v>
      </c>
      <c r="Q4" s="135"/>
      <c r="R4" s="136" t="s">
        <v>47</v>
      </c>
      <c r="S4" s="137"/>
      <c r="T4" s="138"/>
      <c r="U4" s="139" t="s">
        <v>54</v>
      </c>
      <c r="V4" s="134" t="s">
        <v>53</v>
      </c>
      <c r="W4" s="135"/>
      <c r="X4" s="131" t="s">
        <v>47</v>
      </c>
      <c r="Y4" s="132"/>
      <c r="Z4" s="133"/>
      <c r="AA4" s="142" t="s">
        <v>54</v>
      </c>
    </row>
    <row r="5" spans="1:27" ht="13.5">
      <c r="A5" s="6" t="s">
        <v>11</v>
      </c>
      <c r="B5" s="7" t="s">
        <v>4</v>
      </c>
      <c r="C5" s="7" t="s">
        <v>4</v>
      </c>
      <c r="D5" s="7" t="s">
        <v>5</v>
      </c>
      <c r="E5" s="140"/>
      <c r="F5" s="7" t="s">
        <v>4</v>
      </c>
      <c r="G5" s="7" t="s">
        <v>4</v>
      </c>
      <c r="H5" s="7" t="s">
        <v>5</v>
      </c>
      <c r="I5" s="140"/>
      <c r="J5" s="129" t="s">
        <v>12</v>
      </c>
      <c r="K5" s="130"/>
      <c r="L5" s="129" t="s">
        <v>12</v>
      </c>
      <c r="M5" s="130"/>
      <c r="N5" s="7" t="s">
        <v>5</v>
      </c>
      <c r="O5" s="140"/>
      <c r="P5" s="129" t="s">
        <v>12</v>
      </c>
      <c r="Q5" s="130"/>
      <c r="R5" s="129" t="s">
        <v>12</v>
      </c>
      <c r="S5" s="130"/>
      <c r="T5" s="7" t="s">
        <v>5</v>
      </c>
      <c r="U5" s="140"/>
      <c r="V5" s="129" t="s">
        <v>12</v>
      </c>
      <c r="W5" s="130"/>
      <c r="X5" s="129" t="s">
        <v>12</v>
      </c>
      <c r="Y5" s="130"/>
      <c r="Z5" s="8" t="s">
        <v>5</v>
      </c>
      <c r="AA5" s="143"/>
    </row>
    <row r="6" spans="2:27" s="9" customFormat="1" ht="13.5">
      <c r="B6" s="10"/>
      <c r="C6" s="10"/>
      <c r="D6" s="10" t="s">
        <v>6</v>
      </c>
      <c r="E6" s="141"/>
      <c r="F6" s="10"/>
      <c r="G6" s="10"/>
      <c r="H6" s="10" t="s">
        <v>6</v>
      </c>
      <c r="I6" s="141"/>
      <c r="J6" s="124" t="s">
        <v>7</v>
      </c>
      <c r="K6" s="125"/>
      <c r="L6" s="124" t="s">
        <v>7</v>
      </c>
      <c r="M6" s="125"/>
      <c r="N6" s="10" t="s">
        <v>6</v>
      </c>
      <c r="O6" s="141"/>
      <c r="P6" s="124" t="s">
        <v>7</v>
      </c>
      <c r="Q6" s="125"/>
      <c r="R6" s="124" t="s">
        <v>7</v>
      </c>
      <c r="S6" s="125"/>
      <c r="T6" s="10" t="s">
        <v>6</v>
      </c>
      <c r="U6" s="141"/>
      <c r="V6" s="124" t="s">
        <v>7</v>
      </c>
      <c r="W6" s="125"/>
      <c r="X6" s="124" t="s">
        <v>7</v>
      </c>
      <c r="Y6" s="125"/>
      <c r="Z6" s="11" t="s">
        <v>6</v>
      </c>
      <c r="AA6" s="144"/>
    </row>
    <row r="7" spans="1:27" s="9" customFormat="1" ht="9" customHeight="1">
      <c r="A7" s="12"/>
      <c r="B7" s="12"/>
      <c r="C7" s="12"/>
      <c r="D7" s="12" t="s">
        <v>8</v>
      </c>
      <c r="E7" s="12"/>
      <c r="F7" s="12"/>
      <c r="G7" s="12"/>
      <c r="H7" s="12"/>
      <c r="I7" s="70"/>
      <c r="J7" s="57"/>
      <c r="L7" s="57"/>
      <c r="M7" s="42"/>
      <c r="N7" s="13"/>
      <c r="O7" s="69"/>
      <c r="P7" s="57"/>
      <c r="Q7" s="14"/>
      <c r="R7" s="57"/>
      <c r="S7" s="14"/>
      <c r="T7" s="13"/>
      <c r="U7" s="69"/>
      <c r="V7" s="169"/>
      <c r="W7" s="170"/>
      <c r="X7" s="169"/>
      <c r="Y7" s="170"/>
      <c r="Z7" s="13"/>
      <c r="AA7" s="69"/>
    </row>
    <row r="8" spans="1:27" s="21" customFormat="1" ht="13.5">
      <c r="A8" s="15" t="s">
        <v>9</v>
      </c>
      <c r="B8" s="18">
        <f>SUM(B10:B16)</f>
        <v>5793</v>
      </c>
      <c r="C8" s="18">
        <f>SUM(C10:C16)</f>
        <v>5356</v>
      </c>
      <c r="D8" s="19">
        <f>C8/$C$8*100</f>
        <v>100</v>
      </c>
      <c r="E8" s="19">
        <v>-10.4</v>
      </c>
      <c r="F8" s="18">
        <f>SUM(F10:F16)</f>
        <v>80567</v>
      </c>
      <c r="G8" s="18">
        <f>SUM(G10:G16)</f>
        <v>80500</v>
      </c>
      <c r="H8" s="19">
        <f>G8/$G$8*100</f>
        <v>100</v>
      </c>
      <c r="I8" s="71">
        <v>-1.6</v>
      </c>
      <c r="J8" s="171">
        <f>SUM(J10:K16)</f>
        <v>29388236</v>
      </c>
      <c r="K8" s="173"/>
      <c r="L8" s="171">
        <f>SUM(L10:M16)</f>
        <v>29873570</v>
      </c>
      <c r="M8" s="173"/>
      <c r="N8" s="20">
        <f>L8/$L$8*100</f>
        <v>100</v>
      </c>
      <c r="O8" s="73">
        <v>0.4</v>
      </c>
      <c r="P8" s="171">
        <f>SUM(P10:Q16)</f>
        <v>102627102</v>
      </c>
      <c r="Q8" s="172"/>
      <c r="R8" s="171">
        <f>SUM(R10:S16)</f>
        <v>127493889</v>
      </c>
      <c r="S8" s="172"/>
      <c r="T8" s="20">
        <f>R8/$R$8*100</f>
        <v>100</v>
      </c>
      <c r="U8" s="73">
        <v>15.5</v>
      </c>
      <c r="V8" s="171">
        <f>SUM(V10:W16)</f>
        <v>187956461</v>
      </c>
      <c r="W8" s="172"/>
      <c r="X8" s="171">
        <f>SUM(X10:Y16)</f>
        <v>212205900</v>
      </c>
      <c r="Y8" s="172"/>
      <c r="Z8" s="20">
        <f>X8/$X$8*100</f>
        <v>100</v>
      </c>
      <c r="AA8" s="73">
        <v>6.9</v>
      </c>
    </row>
    <row r="9" spans="1:27" s="9" customFormat="1" ht="9" customHeight="1">
      <c r="A9" s="22"/>
      <c r="B9" s="23"/>
      <c r="C9" s="23"/>
      <c r="D9" s="24"/>
      <c r="E9" s="24"/>
      <c r="F9" s="23"/>
      <c r="G9" s="23"/>
      <c r="H9" s="24"/>
      <c r="I9" s="72"/>
      <c r="J9" s="17"/>
      <c r="K9" s="25"/>
      <c r="L9" s="17"/>
      <c r="M9" s="25"/>
      <c r="N9" s="26"/>
      <c r="O9" s="74"/>
      <c r="P9" s="17"/>
      <c r="Q9" s="23"/>
      <c r="R9" s="17"/>
      <c r="S9" s="23"/>
      <c r="T9" s="26"/>
      <c r="U9" s="73"/>
      <c r="V9" s="17"/>
      <c r="W9" s="23"/>
      <c r="X9" s="17"/>
      <c r="Y9" s="23"/>
      <c r="Z9" s="58"/>
      <c r="AA9" s="73"/>
    </row>
    <row r="10" spans="1:27" s="29" customFormat="1" ht="19.5" customHeight="1">
      <c r="A10" s="27" t="s">
        <v>45</v>
      </c>
      <c r="B10" s="87">
        <v>2641</v>
      </c>
      <c r="C10" s="81">
        <v>2465</v>
      </c>
      <c r="D10" s="24">
        <f aca="true" t="shared" si="0" ref="D10:D16">C10/$C$8*100</f>
        <v>46.02315160567588</v>
      </c>
      <c r="E10" s="24">
        <v>-10.1</v>
      </c>
      <c r="F10" s="87">
        <v>5358</v>
      </c>
      <c r="G10" s="59">
        <v>5032</v>
      </c>
      <c r="H10" s="24">
        <f aca="true" t="shared" si="1" ref="H10:H16">G10/$G$8*100</f>
        <v>6.2509316770186345</v>
      </c>
      <c r="I10" s="72">
        <v>-9.5</v>
      </c>
      <c r="J10" s="111">
        <v>524159</v>
      </c>
      <c r="K10" s="112"/>
      <c r="L10" s="149">
        <v>545043</v>
      </c>
      <c r="M10" s="150"/>
      <c r="N10" s="26">
        <f aca="true" t="shared" si="2" ref="N10:N16">L10/$L$8*100</f>
        <v>1.8244990471510434</v>
      </c>
      <c r="O10" s="74">
        <v>0.3</v>
      </c>
      <c r="P10" s="111">
        <v>1083965</v>
      </c>
      <c r="Q10" s="112"/>
      <c r="R10" s="149">
        <v>1133041</v>
      </c>
      <c r="S10" s="150"/>
      <c r="T10" s="26">
        <f aca="true" t="shared" si="3" ref="T10:T16">R10/$R$8*100</f>
        <v>0.8887022028169522</v>
      </c>
      <c r="U10" s="83">
        <v>1.2</v>
      </c>
      <c r="V10" s="111">
        <v>2730341</v>
      </c>
      <c r="W10" s="112"/>
      <c r="X10" s="149">
        <v>2693878</v>
      </c>
      <c r="Y10" s="150"/>
      <c r="Z10" s="26">
        <f aca="true" t="shared" si="4" ref="Z10:Z16">X10/$X$8*100</f>
        <v>1.269464232615587</v>
      </c>
      <c r="AA10" s="83">
        <v>-6.6</v>
      </c>
    </row>
    <row r="11" spans="1:27" s="29" customFormat="1" ht="19.5" customHeight="1">
      <c r="A11" s="27" t="s">
        <v>13</v>
      </c>
      <c r="B11" s="87">
        <v>1750</v>
      </c>
      <c r="C11" s="81">
        <v>1477</v>
      </c>
      <c r="D11" s="24">
        <f>C11/$C$8*100</f>
        <v>27.576549663928308</v>
      </c>
      <c r="E11" s="24">
        <v>-17.8</v>
      </c>
      <c r="F11" s="87">
        <v>10104</v>
      </c>
      <c r="G11" s="59">
        <v>8530</v>
      </c>
      <c r="H11" s="24">
        <f>G11/$G$8*100</f>
        <v>10.596273291925467</v>
      </c>
      <c r="I11" s="72">
        <v>-17.7</v>
      </c>
      <c r="J11" s="111">
        <v>2548339</v>
      </c>
      <c r="K11" s="112"/>
      <c r="L11" s="149">
        <v>2149394</v>
      </c>
      <c r="M11" s="150"/>
      <c r="N11" s="26">
        <f>L11/$L$8*100</f>
        <v>7.194968662935162</v>
      </c>
      <c r="O11" s="74">
        <v>-18.1</v>
      </c>
      <c r="P11" s="111">
        <v>4152915</v>
      </c>
      <c r="Q11" s="112"/>
      <c r="R11" s="149">
        <v>4374732</v>
      </c>
      <c r="S11" s="150"/>
      <c r="T11" s="26">
        <f>R11/$R$8*100</f>
        <v>3.4313268144169644</v>
      </c>
      <c r="U11" s="83">
        <v>3</v>
      </c>
      <c r="V11" s="111">
        <v>9621171</v>
      </c>
      <c r="W11" s="112"/>
      <c r="X11" s="152">
        <v>8919030</v>
      </c>
      <c r="Y11" s="150"/>
      <c r="Z11" s="26">
        <f>X11/$X$8*100</f>
        <v>4.2030075506854425</v>
      </c>
      <c r="AA11" s="83">
        <v>-14.8</v>
      </c>
    </row>
    <row r="12" spans="1:27" s="29" customFormat="1" ht="19.5" customHeight="1">
      <c r="A12" s="27" t="s">
        <v>14</v>
      </c>
      <c r="B12" s="87">
        <v>645</v>
      </c>
      <c r="C12" s="81">
        <v>670</v>
      </c>
      <c r="D12" s="24">
        <f t="shared" si="0"/>
        <v>12.509335324869305</v>
      </c>
      <c r="E12" s="24">
        <v>0</v>
      </c>
      <c r="F12" s="87">
        <v>8964</v>
      </c>
      <c r="G12" s="59">
        <v>9109</v>
      </c>
      <c r="H12" s="24">
        <f t="shared" si="1"/>
        <v>11.31552795031056</v>
      </c>
      <c r="I12" s="72">
        <v>-2</v>
      </c>
      <c r="J12" s="111">
        <v>2702844</v>
      </c>
      <c r="K12" s="112"/>
      <c r="L12" s="149">
        <v>2717906</v>
      </c>
      <c r="M12" s="150"/>
      <c r="N12" s="26">
        <f t="shared" si="2"/>
        <v>9.098028792675263</v>
      </c>
      <c r="O12" s="74">
        <v>-3</v>
      </c>
      <c r="P12" s="111">
        <v>5581583</v>
      </c>
      <c r="Q12" s="112"/>
      <c r="R12" s="149">
        <v>6243487</v>
      </c>
      <c r="S12" s="150"/>
      <c r="T12" s="26">
        <f t="shared" si="3"/>
        <v>4.8970872635315095</v>
      </c>
      <c r="U12" s="83">
        <v>9.1</v>
      </c>
      <c r="V12" s="111">
        <v>11556044</v>
      </c>
      <c r="W12" s="112"/>
      <c r="X12" s="149">
        <v>12104540</v>
      </c>
      <c r="Y12" s="150"/>
      <c r="Z12" s="26">
        <f t="shared" si="4"/>
        <v>5.704148659391657</v>
      </c>
      <c r="AA12" s="83">
        <v>-1.6</v>
      </c>
    </row>
    <row r="13" spans="1:27" s="29" customFormat="1" ht="19.5" customHeight="1">
      <c r="A13" s="27" t="s">
        <v>15</v>
      </c>
      <c r="B13" s="87">
        <v>305</v>
      </c>
      <c r="C13" s="81">
        <v>301</v>
      </c>
      <c r="D13" s="24">
        <f t="shared" si="0"/>
        <v>5.619865571321882</v>
      </c>
      <c r="E13" s="24">
        <v>-2.6</v>
      </c>
      <c r="F13" s="87">
        <v>7525</v>
      </c>
      <c r="G13" s="59">
        <v>7422</v>
      </c>
      <c r="H13" s="24">
        <f t="shared" si="1"/>
        <v>9.219875776397515</v>
      </c>
      <c r="I13" s="72">
        <v>-2.6</v>
      </c>
      <c r="J13" s="111">
        <v>2486976</v>
      </c>
      <c r="K13" s="112"/>
      <c r="L13" s="149">
        <v>2525526</v>
      </c>
      <c r="M13" s="150"/>
      <c r="N13" s="26">
        <f t="shared" si="2"/>
        <v>8.45404817703408</v>
      </c>
      <c r="O13" s="74">
        <v>0.1</v>
      </c>
      <c r="P13" s="111">
        <v>6475138</v>
      </c>
      <c r="Q13" s="112"/>
      <c r="R13" s="149">
        <v>7405487</v>
      </c>
      <c r="S13" s="150"/>
      <c r="T13" s="26">
        <f t="shared" si="3"/>
        <v>5.808503496195021</v>
      </c>
      <c r="U13" s="83">
        <v>12.9</v>
      </c>
      <c r="V13" s="111">
        <v>12297592</v>
      </c>
      <c r="W13" s="112"/>
      <c r="X13" s="149">
        <v>13822726</v>
      </c>
      <c r="Y13" s="150"/>
      <c r="Z13" s="26">
        <f t="shared" si="4"/>
        <v>6.513827372377488</v>
      </c>
      <c r="AA13" s="83">
        <v>7.3</v>
      </c>
    </row>
    <row r="14" spans="1:27" s="29" customFormat="1" ht="19.5" customHeight="1">
      <c r="A14" s="27" t="s">
        <v>16</v>
      </c>
      <c r="B14" s="87">
        <v>323</v>
      </c>
      <c r="C14" s="81">
        <v>304</v>
      </c>
      <c r="D14" s="24">
        <f t="shared" si="0"/>
        <v>5.675877520537715</v>
      </c>
      <c r="E14" s="24">
        <v>-6.8</v>
      </c>
      <c r="F14" s="87">
        <v>17233</v>
      </c>
      <c r="G14" s="59">
        <v>16217</v>
      </c>
      <c r="H14" s="24">
        <f t="shared" si="1"/>
        <v>20.14534161490683</v>
      </c>
      <c r="I14" s="72">
        <v>-7.4</v>
      </c>
      <c r="J14" s="111">
        <v>6129159</v>
      </c>
      <c r="K14" s="112"/>
      <c r="L14" s="149">
        <v>6018295</v>
      </c>
      <c r="M14" s="150"/>
      <c r="N14" s="26">
        <f t="shared" si="2"/>
        <v>20.145884807205835</v>
      </c>
      <c r="O14" s="74">
        <v>-3.9</v>
      </c>
      <c r="P14" s="111">
        <v>21059089</v>
      </c>
      <c r="Q14" s="112"/>
      <c r="R14" s="149">
        <v>28939650</v>
      </c>
      <c r="S14" s="150"/>
      <c r="T14" s="26">
        <f t="shared" si="3"/>
        <v>22.69885264853753</v>
      </c>
      <c r="U14" s="83">
        <v>30.3</v>
      </c>
      <c r="V14" s="111">
        <v>37745050</v>
      </c>
      <c r="W14" s="112"/>
      <c r="X14" s="149">
        <v>44332681</v>
      </c>
      <c r="Y14" s="150"/>
      <c r="Z14" s="26">
        <f t="shared" si="4"/>
        <v>20.89135174846694</v>
      </c>
      <c r="AA14" s="83">
        <v>12.9</v>
      </c>
    </row>
    <row r="15" spans="1:27" s="29" customFormat="1" ht="19.5" customHeight="1">
      <c r="A15" s="27" t="s">
        <v>17</v>
      </c>
      <c r="B15" s="87">
        <v>106</v>
      </c>
      <c r="C15" s="81">
        <v>113</v>
      </c>
      <c r="D15" s="24">
        <f t="shared" si="0"/>
        <v>2.109783420463032</v>
      </c>
      <c r="E15" s="24">
        <v>5.7</v>
      </c>
      <c r="F15" s="87">
        <v>17110</v>
      </c>
      <c r="G15" s="59">
        <v>18145</v>
      </c>
      <c r="H15" s="24">
        <f t="shared" si="1"/>
        <v>22.540372670807454</v>
      </c>
      <c r="I15" s="72">
        <v>5.4</v>
      </c>
      <c r="J15" s="111">
        <v>7185959</v>
      </c>
      <c r="K15" s="112"/>
      <c r="L15" s="149">
        <v>7591773</v>
      </c>
      <c r="M15" s="150"/>
      <c r="N15" s="26">
        <f t="shared" si="2"/>
        <v>25.413008890467392</v>
      </c>
      <c r="O15" s="74">
        <v>5.2</v>
      </c>
      <c r="P15" s="111">
        <v>28871892</v>
      </c>
      <c r="Q15" s="112"/>
      <c r="R15" s="149">
        <v>37011251</v>
      </c>
      <c r="S15" s="150"/>
      <c r="T15" s="26">
        <f t="shared" si="3"/>
        <v>29.029823539228612</v>
      </c>
      <c r="U15" s="83">
        <v>19.3</v>
      </c>
      <c r="V15" s="111">
        <v>57415726</v>
      </c>
      <c r="W15" s="112"/>
      <c r="X15" s="149">
        <v>62816255</v>
      </c>
      <c r="Y15" s="150"/>
      <c r="Z15" s="26">
        <f t="shared" si="4"/>
        <v>29.601559146093486</v>
      </c>
      <c r="AA15" s="83">
        <v>5</v>
      </c>
    </row>
    <row r="16" spans="1:27" s="29" customFormat="1" ht="19.5" customHeight="1">
      <c r="A16" s="30" t="s">
        <v>18</v>
      </c>
      <c r="B16" s="88">
        <v>23</v>
      </c>
      <c r="C16" s="82">
        <v>26</v>
      </c>
      <c r="D16" s="55">
        <f t="shared" si="0"/>
        <v>0.48543689320388345</v>
      </c>
      <c r="E16" s="55">
        <v>13</v>
      </c>
      <c r="F16" s="89">
        <v>14273</v>
      </c>
      <c r="G16" s="49">
        <v>16045</v>
      </c>
      <c r="H16" s="56">
        <f t="shared" si="1"/>
        <v>19.93167701863354</v>
      </c>
      <c r="I16" s="80">
        <v>12.4</v>
      </c>
      <c r="J16" s="123">
        <v>7810800</v>
      </c>
      <c r="K16" s="114"/>
      <c r="L16" s="151">
        <v>8325633</v>
      </c>
      <c r="M16" s="116"/>
      <c r="N16" s="55">
        <f t="shared" si="2"/>
        <v>27.86956162253122</v>
      </c>
      <c r="O16" s="55">
        <v>6.6</v>
      </c>
      <c r="P16" s="123">
        <v>35402520</v>
      </c>
      <c r="Q16" s="114"/>
      <c r="R16" s="151">
        <v>42386241</v>
      </c>
      <c r="S16" s="116"/>
      <c r="T16" s="55">
        <f t="shared" si="3"/>
        <v>33.24570403527341</v>
      </c>
      <c r="U16" s="84">
        <v>7</v>
      </c>
      <c r="V16" s="123">
        <v>56590537</v>
      </c>
      <c r="W16" s="114"/>
      <c r="X16" s="151">
        <v>67516790</v>
      </c>
      <c r="Y16" s="116"/>
      <c r="Z16" s="55">
        <f t="shared" si="4"/>
        <v>31.8166412903694</v>
      </c>
      <c r="AA16" s="85">
        <v>10.8</v>
      </c>
    </row>
    <row r="17" spans="1:36" s="9" customFormat="1" ht="30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31"/>
    </row>
    <row r="18" spans="1:32" ht="13.5">
      <c r="A18" s="33" t="s">
        <v>78</v>
      </c>
      <c r="B18" s="32"/>
      <c r="C18" s="32"/>
      <c r="D18" s="32"/>
      <c r="E18" s="32"/>
      <c r="F18" s="32"/>
      <c r="G18" s="32"/>
      <c r="H18" s="32"/>
      <c r="I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3"/>
      <c r="X18" s="32"/>
      <c r="Y18" s="32"/>
      <c r="Z18" s="32"/>
      <c r="AA18" s="32"/>
      <c r="AB18" s="32"/>
      <c r="AC18" s="32"/>
      <c r="AD18" s="32"/>
      <c r="AE18" s="32"/>
      <c r="AF18" s="32"/>
    </row>
    <row r="19" spans="1:32" ht="13.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</row>
    <row r="20" spans="1:25" ht="20.25" customHeight="1">
      <c r="A20" s="162" t="s">
        <v>19</v>
      </c>
      <c r="B20" s="153" t="s">
        <v>40</v>
      </c>
      <c r="C20" s="161"/>
      <c r="D20" s="161"/>
      <c r="E20" s="161"/>
      <c r="F20" s="161"/>
      <c r="G20" s="161"/>
      <c r="H20" s="161"/>
      <c r="I20" s="161"/>
      <c r="J20" s="161"/>
      <c r="K20" s="168"/>
      <c r="L20" s="153" t="s">
        <v>20</v>
      </c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36"/>
      <c r="X20" s="51"/>
      <c r="Y20" s="37"/>
    </row>
    <row r="21" spans="1:23" ht="23.25" customHeight="1">
      <c r="A21" s="163"/>
      <c r="B21" s="164" t="s">
        <v>21</v>
      </c>
      <c r="C21" s="153" t="s">
        <v>22</v>
      </c>
      <c r="D21" s="161"/>
      <c r="E21" s="161"/>
      <c r="F21" s="168"/>
      <c r="G21" s="166" t="s">
        <v>23</v>
      </c>
      <c r="H21" s="164" t="s">
        <v>24</v>
      </c>
      <c r="I21" s="38"/>
      <c r="J21" s="35" t="s">
        <v>25</v>
      </c>
      <c r="K21" s="36"/>
      <c r="L21" s="153" t="s">
        <v>42</v>
      </c>
      <c r="M21" s="154"/>
      <c r="N21" s="155"/>
      <c r="O21" s="158" t="s">
        <v>48</v>
      </c>
      <c r="P21" s="159"/>
      <c r="Q21" s="160"/>
      <c r="R21" s="153" t="s">
        <v>26</v>
      </c>
      <c r="S21" s="154"/>
      <c r="T21" s="155"/>
      <c r="U21" s="156" t="s">
        <v>52</v>
      </c>
      <c r="V21" s="157"/>
      <c r="W21" s="50"/>
    </row>
    <row r="22" spans="1:22" ht="40.5">
      <c r="A22" s="163"/>
      <c r="B22" s="165"/>
      <c r="C22" s="39" t="s">
        <v>27</v>
      </c>
      <c r="D22" s="39" t="s">
        <v>41</v>
      </c>
      <c r="E22" s="39" t="s">
        <v>43</v>
      </c>
      <c r="F22" s="40" t="s">
        <v>28</v>
      </c>
      <c r="G22" s="167"/>
      <c r="H22" s="165"/>
      <c r="I22" s="39" t="s">
        <v>29</v>
      </c>
      <c r="J22" s="39" t="s">
        <v>30</v>
      </c>
      <c r="K22" s="40" t="s">
        <v>31</v>
      </c>
      <c r="L22" s="39" t="s">
        <v>32</v>
      </c>
      <c r="M22" s="40" t="s">
        <v>33</v>
      </c>
      <c r="N22" s="39" t="s">
        <v>34</v>
      </c>
      <c r="O22" s="41" t="s">
        <v>35</v>
      </c>
      <c r="P22" s="41" t="s">
        <v>36</v>
      </c>
      <c r="Q22" s="41" t="s">
        <v>37</v>
      </c>
      <c r="R22" s="41" t="s">
        <v>35</v>
      </c>
      <c r="S22" s="41" t="s">
        <v>36</v>
      </c>
      <c r="T22" s="41" t="s">
        <v>37</v>
      </c>
      <c r="U22" s="39" t="s">
        <v>38</v>
      </c>
      <c r="V22" s="40" t="s">
        <v>39</v>
      </c>
    </row>
    <row r="23" spans="1:22" ht="9" customHeight="1">
      <c r="A23" s="14"/>
      <c r="B23" s="14"/>
      <c r="C23" s="14"/>
      <c r="D23" s="14"/>
      <c r="E23" s="14"/>
      <c r="F23" s="14"/>
      <c r="G23" s="14"/>
      <c r="H23" s="14"/>
      <c r="I23" s="14"/>
      <c r="J23" s="23"/>
      <c r="K23" s="23"/>
      <c r="L23" s="23"/>
      <c r="M23" s="38"/>
      <c r="N23" s="23"/>
      <c r="O23" s="23"/>
      <c r="P23" s="14"/>
      <c r="Q23" s="14"/>
      <c r="R23" s="23"/>
      <c r="S23" s="23"/>
      <c r="T23" s="23"/>
      <c r="U23" s="14"/>
      <c r="V23" s="42"/>
    </row>
    <row r="24" spans="1:23" s="46" customFormat="1" ht="13.5">
      <c r="A24" s="43" t="s">
        <v>9</v>
      </c>
      <c r="B24" s="44">
        <f>SUM(B26:B32)</f>
        <v>5356</v>
      </c>
      <c r="C24" s="44">
        <f aca="true" t="shared" si="5" ref="C24:H24">SUM(C26:C32)</f>
        <v>2866</v>
      </c>
      <c r="D24" s="44">
        <f>SUM(D26:D32)</f>
        <v>1054</v>
      </c>
      <c r="E24" s="44">
        <f t="shared" si="5"/>
        <v>1654</v>
      </c>
      <c r="F24" s="44">
        <f t="shared" si="5"/>
        <v>158</v>
      </c>
      <c r="G24" s="44">
        <f t="shared" si="5"/>
        <v>54</v>
      </c>
      <c r="H24" s="44">
        <f t="shared" si="5"/>
        <v>2436</v>
      </c>
      <c r="I24" s="45">
        <f>C24/B24*100</f>
        <v>53.51008215085885</v>
      </c>
      <c r="J24" s="45">
        <f>G24/B24*100</f>
        <v>1.0082150858849888</v>
      </c>
      <c r="K24" s="45">
        <f>H24/B24*100</f>
        <v>45.48170276325616</v>
      </c>
      <c r="L24" s="16">
        <f aca="true" t="shared" si="6" ref="L24:Q24">SUM(L26:L32)</f>
        <v>80500</v>
      </c>
      <c r="M24" s="105">
        <f>SUM(M26:M32)</f>
        <v>48494</v>
      </c>
      <c r="N24" s="44">
        <f t="shared" si="6"/>
        <v>32006</v>
      </c>
      <c r="O24" s="44">
        <f t="shared" si="6"/>
        <v>3708</v>
      </c>
      <c r="P24" s="44">
        <f t="shared" si="6"/>
        <v>2416</v>
      </c>
      <c r="Q24" s="44">
        <f t="shared" si="6"/>
        <v>1292</v>
      </c>
      <c r="R24" s="44">
        <f>SUM(R26:R32)</f>
        <v>76792</v>
      </c>
      <c r="S24" s="44">
        <f>SUM(S26:S32)</f>
        <v>46078</v>
      </c>
      <c r="T24" s="44">
        <f>SUM(T26:T32)</f>
        <v>30714</v>
      </c>
      <c r="U24" s="45">
        <f>M24/L24*100</f>
        <v>60.24099378881987</v>
      </c>
      <c r="V24" s="53">
        <f>N24/L24*100</f>
        <v>39.75900621118013</v>
      </c>
      <c r="W24" s="54"/>
    </row>
    <row r="25" spans="1:22" ht="9" customHeight="1">
      <c r="A25" s="23"/>
      <c r="B25" s="23"/>
      <c r="C25" s="23"/>
      <c r="D25" s="23"/>
      <c r="E25" s="23"/>
      <c r="F25" s="23"/>
      <c r="G25" s="23"/>
      <c r="H25" s="23"/>
      <c r="I25" s="45"/>
      <c r="J25" s="45"/>
      <c r="K25" s="45"/>
      <c r="L25" s="52"/>
      <c r="M25" s="106"/>
      <c r="N25" s="23"/>
      <c r="O25" s="23"/>
      <c r="P25" s="23"/>
      <c r="Q25" s="23"/>
      <c r="R25" s="23"/>
      <c r="S25" s="23"/>
      <c r="T25" s="23"/>
      <c r="U25" s="45"/>
      <c r="V25" s="53"/>
    </row>
    <row r="26" spans="1:22" s="5" customFormat="1" ht="19.5" customHeight="1">
      <c r="A26" s="27" t="s">
        <v>45</v>
      </c>
      <c r="B26" s="65">
        <v>2465</v>
      </c>
      <c r="C26" s="66">
        <v>509</v>
      </c>
      <c r="D26" s="59">
        <v>346</v>
      </c>
      <c r="E26" s="47">
        <v>161</v>
      </c>
      <c r="F26" s="47">
        <v>2</v>
      </c>
      <c r="G26" s="47">
        <v>12</v>
      </c>
      <c r="H26" s="47">
        <v>1944</v>
      </c>
      <c r="I26" s="24">
        <f aca="true" t="shared" si="7" ref="I26:I32">C26/B26*100</f>
        <v>20.649087221095336</v>
      </c>
      <c r="J26" s="24">
        <f>G26/B26*100</f>
        <v>0.486815415821501</v>
      </c>
      <c r="K26" s="24">
        <f>H26/B26*100</f>
        <v>78.86409736308316</v>
      </c>
      <c r="L26" s="47">
        <v>5032</v>
      </c>
      <c r="M26" s="107">
        <v>2893</v>
      </c>
      <c r="N26" s="47">
        <v>2139</v>
      </c>
      <c r="O26" s="64">
        <v>2905</v>
      </c>
      <c r="P26" s="59">
        <v>1883</v>
      </c>
      <c r="Q26" s="47">
        <v>1022</v>
      </c>
      <c r="R26" s="65">
        <v>2127</v>
      </c>
      <c r="S26" s="66">
        <v>1010</v>
      </c>
      <c r="T26" s="66">
        <v>1117</v>
      </c>
      <c r="U26" s="60">
        <f aca="true" t="shared" si="8" ref="U26:U32">M26/L26*100</f>
        <v>57.49205087440381</v>
      </c>
      <c r="V26" s="61">
        <f aca="true" t="shared" si="9" ref="V26:V32">N26/L26*100</f>
        <v>42.507949125596184</v>
      </c>
    </row>
    <row r="27" spans="1:22" s="5" customFormat="1" ht="19.5" customHeight="1">
      <c r="A27" s="27" t="s">
        <v>13</v>
      </c>
      <c r="B27" s="65">
        <v>1477</v>
      </c>
      <c r="C27" s="66">
        <v>1029</v>
      </c>
      <c r="D27" s="59">
        <v>511</v>
      </c>
      <c r="E27" s="47">
        <v>508</v>
      </c>
      <c r="F27" s="47">
        <v>10</v>
      </c>
      <c r="G27" s="47">
        <v>24</v>
      </c>
      <c r="H27" s="47">
        <v>424</v>
      </c>
      <c r="I27" s="24">
        <f t="shared" si="7"/>
        <v>69.66824644549763</v>
      </c>
      <c r="J27" s="24">
        <f>G27/B27*100</f>
        <v>1.6249153689911984</v>
      </c>
      <c r="K27" s="24">
        <f>H27/B27*100</f>
        <v>28.70683818551117</v>
      </c>
      <c r="L27" s="47">
        <v>8530</v>
      </c>
      <c r="M27" s="107">
        <v>4437</v>
      </c>
      <c r="N27" s="47">
        <v>4093</v>
      </c>
      <c r="O27" s="64">
        <v>699</v>
      </c>
      <c r="P27" s="59">
        <v>464</v>
      </c>
      <c r="Q27" s="47">
        <v>235</v>
      </c>
      <c r="R27" s="65">
        <v>7831</v>
      </c>
      <c r="S27" s="66">
        <v>3973</v>
      </c>
      <c r="T27" s="66">
        <v>3858</v>
      </c>
      <c r="U27" s="60">
        <f t="shared" si="8"/>
        <v>52.01641266119578</v>
      </c>
      <c r="V27" s="61">
        <f t="shared" si="9"/>
        <v>47.98358733880422</v>
      </c>
    </row>
    <row r="28" spans="1:22" s="5" customFormat="1" ht="19.5" customHeight="1">
      <c r="A28" s="27" t="s">
        <v>14</v>
      </c>
      <c r="B28" s="65">
        <v>670</v>
      </c>
      <c r="C28" s="66">
        <v>599</v>
      </c>
      <c r="D28" s="59">
        <v>153</v>
      </c>
      <c r="E28" s="47">
        <v>435</v>
      </c>
      <c r="F28" s="47">
        <v>11</v>
      </c>
      <c r="G28" s="47">
        <v>9</v>
      </c>
      <c r="H28" s="47">
        <v>62</v>
      </c>
      <c r="I28" s="24">
        <f t="shared" si="7"/>
        <v>89.40298507462686</v>
      </c>
      <c r="J28" s="24">
        <f>G28/B28*100</f>
        <v>1.3432835820895521</v>
      </c>
      <c r="K28" s="24">
        <f>H28/B28*100</f>
        <v>9.253731343283581</v>
      </c>
      <c r="L28" s="47">
        <v>9109</v>
      </c>
      <c r="M28" s="107">
        <v>4783</v>
      </c>
      <c r="N28" s="47">
        <v>4326</v>
      </c>
      <c r="O28" s="64">
        <v>94</v>
      </c>
      <c r="P28" s="59">
        <v>63</v>
      </c>
      <c r="Q28" s="47">
        <v>31</v>
      </c>
      <c r="R28" s="65">
        <v>9015</v>
      </c>
      <c r="S28" s="66">
        <v>4720</v>
      </c>
      <c r="T28" s="66">
        <v>4295</v>
      </c>
      <c r="U28" s="60">
        <f t="shared" si="8"/>
        <v>52.5085080689428</v>
      </c>
      <c r="V28" s="61">
        <f t="shared" si="9"/>
        <v>47.4914919310572</v>
      </c>
    </row>
    <row r="29" spans="1:22" s="5" customFormat="1" ht="19.5" customHeight="1">
      <c r="A29" s="27" t="s">
        <v>15</v>
      </c>
      <c r="B29" s="65">
        <v>301</v>
      </c>
      <c r="C29" s="66">
        <v>290</v>
      </c>
      <c r="D29" s="59">
        <v>33</v>
      </c>
      <c r="E29" s="47">
        <v>242</v>
      </c>
      <c r="F29" s="47">
        <v>15</v>
      </c>
      <c r="G29" s="47">
        <v>5</v>
      </c>
      <c r="H29" s="47">
        <v>6</v>
      </c>
      <c r="I29" s="24">
        <f t="shared" si="7"/>
        <v>96.3455149501661</v>
      </c>
      <c r="J29" s="24">
        <f>G29/B29*100</f>
        <v>1.6611295681063125</v>
      </c>
      <c r="K29" s="24">
        <f>H29/B29*100</f>
        <v>1.9933554817275747</v>
      </c>
      <c r="L29" s="47">
        <v>7422</v>
      </c>
      <c r="M29" s="107">
        <v>4195</v>
      </c>
      <c r="N29" s="47">
        <v>3227</v>
      </c>
      <c r="O29" s="64">
        <v>10</v>
      </c>
      <c r="P29" s="59">
        <v>6</v>
      </c>
      <c r="Q29" s="47">
        <v>4</v>
      </c>
      <c r="R29" s="65">
        <v>7412</v>
      </c>
      <c r="S29" s="66">
        <v>4189</v>
      </c>
      <c r="T29" s="66">
        <v>3223</v>
      </c>
      <c r="U29" s="60">
        <f t="shared" si="8"/>
        <v>56.52115332794395</v>
      </c>
      <c r="V29" s="61">
        <f t="shared" si="9"/>
        <v>43.47884667205605</v>
      </c>
    </row>
    <row r="30" spans="1:22" s="5" customFormat="1" ht="19.5" customHeight="1">
      <c r="A30" s="27" t="s">
        <v>16</v>
      </c>
      <c r="B30" s="65">
        <v>304</v>
      </c>
      <c r="C30" s="66">
        <v>300</v>
      </c>
      <c r="D30" s="59">
        <v>11</v>
      </c>
      <c r="E30" s="47">
        <v>241</v>
      </c>
      <c r="F30" s="47">
        <v>48</v>
      </c>
      <c r="G30" s="47">
        <v>4</v>
      </c>
      <c r="H30" s="47" t="s">
        <v>51</v>
      </c>
      <c r="I30" s="24">
        <f t="shared" si="7"/>
        <v>98.68421052631578</v>
      </c>
      <c r="J30" s="24">
        <f>G30/B30*100</f>
        <v>1.3157894736842104</v>
      </c>
      <c r="K30" s="47" t="s">
        <v>49</v>
      </c>
      <c r="L30" s="47">
        <v>16217</v>
      </c>
      <c r="M30" s="107">
        <v>9455</v>
      </c>
      <c r="N30" s="47">
        <v>6762</v>
      </c>
      <c r="O30" s="47" t="s">
        <v>50</v>
      </c>
      <c r="P30" s="47" t="s">
        <v>50</v>
      </c>
      <c r="Q30" s="47" t="s">
        <v>50</v>
      </c>
      <c r="R30" s="65">
        <v>16217</v>
      </c>
      <c r="S30" s="66">
        <v>9455</v>
      </c>
      <c r="T30" s="66">
        <v>6762</v>
      </c>
      <c r="U30" s="60">
        <f t="shared" si="8"/>
        <v>58.30301535425788</v>
      </c>
      <c r="V30" s="61">
        <f t="shared" si="9"/>
        <v>41.69698464574213</v>
      </c>
    </row>
    <row r="31" spans="1:22" s="5" customFormat="1" ht="19.5" customHeight="1">
      <c r="A31" s="27" t="s">
        <v>17</v>
      </c>
      <c r="B31" s="65">
        <v>113</v>
      </c>
      <c r="C31" s="66">
        <v>113</v>
      </c>
      <c r="D31" s="59" t="s">
        <v>51</v>
      </c>
      <c r="E31" s="47">
        <v>60</v>
      </c>
      <c r="F31" s="47">
        <v>53</v>
      </c>
      <c r="G31" s="47" t="s">
        <v>51</v>
      </c>
      <c r="H31" s="47" t="s">
        <v>51</v>
      </c>
      <c r="I31" s="24">
        <f t="shared" si="7"/>
        <v>100</v>
      </c>
      <c r="J31" s="47" t="s">
        <v>51</v>
      </c>
      <c r="K31" s="47" t="s">
        <v>49</v>
      </c>
      <c r="L31" s="47">
        <v>18145</v>
      </c>
      <c r="M31" s="107">
        <v>10835</v>
      </c>
      <c r="N31" s="47">
        <v>7310</v>
      </c>
      <c r="O31" s="47" t="s">
        <v>50</v>
      </c>
      <c r="P31" s="47" t="s">
        <v>50</v>
      </c>
      <c r="Q31" s="47" t="s">
        <v>50</v>
      </c>
      <c r="R31" s="65">
        <v>18145</v>
      </c>
      <c r="S31" s="66">
        <v>10835</v>
      </c>
      <c r="T31" s="66">
        <v>7310</v>
      </c>
      <c r="U31" s="60">
        <f t="shared" si="8"/>
        <v>59.71341967484155</v>
      </c>
      <c r="V31" s="61">
        <f t="shared" si="9"/>
        <v>40.28658032515845</v>
      </c>
    </row>
    <row r="32" spans="1:22" s="5" customFormat="1" ht="19.5" customHeight="1">
      <c r="A32" s="30" t="s">
        <v>18</v>
      </c>
      <c r="B32" s="68">
        <v>26</v>
      </c>
      <c r="C32" s="68">
        <v>26</v>
      </c>
      <c r="D32" s="49" t="s">
        <v>51</v>
      </c>
      <c r="E32" s="48">
        <v>7</v>
      </c>
      <c r="F32" s="48">
        <v>19</v>
      </c>
      <c r="G32" s="49" t="s">
        <v>51</v>
      </c>
      <c r="H32" s="48" t="s">
        <v>51</v>
      </c>
      <c r="I32" s="55">
        <f t="shared" si="7"/>
        <v>100</v>
      </c>
      <c r="J32" s="48" t="s">
        <v>51</v>
      </c>
      <c r="K32" s="48" t="s">
        <v>49</v>
      </c>
      <c r="L32" s="49">
        <v>16045</v>
      </c>
      <c r="M32" s="108">
        <v>11896</v>
      </c>
      <c r="N32" s="48">
        <v>4149</v>
      </c>
      <c r="O32" s="49" t="s">
        <v>50</v>
      </c>
      <c r="P32" s="48" t="s">
        <v>50</v>
      </c>
      <c r="Q32" s="48" t="s">
        <v>50</v>
      </c>
      <c r="R32" s="67">
        <v>16045</v>
      </c>
      <c r="S32" s="68">
        <v>11896</v>
      </c>
      <c r="T32" s="68">
        <v>4149</v>
      </c>
      <c r="U32" s="62">
        <f t="shared" si="8"/>
        <v>74.14147709566844</v>
      </c>
      <c r="V32" s="63">
        <f t="shared" si="9"/>
        <v>25.858522904331565</v>
      </c>
    </row>
    <row r="33" spans="24:32" ht="13.5">
      <c r="X33" s="9"/>
      <c r="AF33" s="31"/>
    </row>
    <row r="34" spans="1:27" s="29" customFormat="1" ht="19.5" customHeight="1">
      <c r="A34" s="75"/>
      <c r="B34" s="76"/>
      <c r="C34" s="76"/>
      <c r="D34" s="72"/>
      <c r="E34" s="72"/>
      <c r="F34" s="76"/>
      <c r="G34" s="77"/>
      <c r="H34" s="72"/>
      <c r="I34" s="72"/>
      <c r="J34" s="76"/>
      <c r="K34" s="76"/>
      <c r="L34" s="76"/>
      <c r="M34" s="78"/>
      <c r="N34" s="72"/>
      <c r="O34" s="72"/>
      <c r="P34" s="76"/>
      <c r="Q34" s="79"/>
      <c r="R34" s="76"/>
      <c r="S34" s="78"/>
      <c r="T34" s="72"/>
      <c r="U34" s="71"/>
      <c r="V34" s="76"/>
      <c r="W34" s="79"/>
      <c r="X34" s="76"/>
      <c r="Y34" s="78"/>
      <c r="Z34" s="72"/>
      <c r="AA34" s="71"/>
    </row>
    <row r="35" spans="1:16" ht="13.5">
      <c r="A35" s="34" t="s">
        <v>79</v>
      </c>
      <c r="B35" s="34"/>
      <c r="C35" s="34"/>
      <c r="D35" s="34"/>
      <c r="E35" s="34"/>
      <c r="F35" s="32"/>
      <c r="G35" s="32"/>
      <c r="I35" s="34"/>
      <c r="K35" s="32"/>
      <c r="L35" s="32"/>
      <c r="M35" s="32"/>
      <c r="N35" s="32"/>
      <c r="O35" s="34"/>
      <c r="P35" s="32"/>
    </row>
    <row r="36" spans="6:16" ht="13.5">
      <c r="F36" s="32"/>
      <c r="G36" s="32"/>
      <c r="I36" s="34"/>
      <c r="K36" s="32"/>
      <c r="L36" s="32"/>
      <c r="M36" s="32"/>
      <c r="N36" s="32"/>
      <c r="O36" s="34"/>
      <c r="P36" s="32"/>
    </row>
    <row r="37" spans="1:23" ht="13.5">
      <c r="A37" s="34"/>
      <c r="B37" s="34"/>
      <c r="D37" s="34"/>
      <c r="E37" s="34"/>
      <c r="F37" s="34"/>
      <c r="G37" s="34"/>
      <c r="H37" s="34"/>
      <c r="I37" s="34"/>
      <c r="J37" s="34"/>
      <c r="K37" s="34"/>
      <c r="L37" s="102"/>
      <c r="M37" s="34"/>
      <c r="O37" s="34"/>
      <c r="P37" s="34"/>
      <c r="Q37" s="34"/>
      <c r="V37" s="34" t="s">
        <v>68</v>
      </c>
      <c r="W37" s="103"/>
    </row>
    <row r="38" spans="1:23" ht="13.5" customHeight="1">
      <c r="A38" s="162" t="s">
        <v>67</v>
      </c>
      <c r="B38" s="176" t="s">
        <v>69</v>
      </c>
      <c r="C38" s="177"/>
      <c r="D38" s="201" t="s">
        <v>71</v>
      </c>
      <c r="E38" s="177"/>
      <c r="F38" s="201" t="s">
        <v>72</v>
      </c>
      <c r="G38" s="177"/>
      <c r="H38" s="197" t="s">
        <v>73</v>
      </c>
      <c r="I38" s="177"/>
      <c r="J38" s="187" t="s">
        <v>66</v>
      </c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9"/>
    </row>
    <row r="39" spans="1:23" ht="13.5" customHeight="1">
      <c r="A39" s="163"/>
      <c r="B39" s="177"/>
      <c r="C39" s="177"/>
      <c r="D39" s="177"/>
      <c r="E39" s="177"/>
      <c r="F39" s="177"/>
      <c r="G39" s="177"/>
      <c r="H39" s="177"/>
      <c r="I39" s="177"/>
      <c r="J39" s="195" t="s">
        <v>65</v>
      </c>
      <c r="K39" s="173"/>
      <c r="L39" s="172"/>
      <c r="M39" s="69"/>
      <c r="N39" s="182" t="s">
        <v>75</v>
      </c>
      <c r="O39" s="118"/>
      <c r="P39" s="117" t="s">
        <v>74</v>
      </c>
      <c r="Q39" s="118"/>
      <c r="R39" s="117" t="s">
        <v>64</v>
      </c>
      <c r="S39" s="118"/>
      <c r="T39" s="117" t="s">
        <v>76</v>
      </c>
      <c r="U39" s="118"/>
      <c r="V39" s="117" t="s">
        <v>63</v>
      </c>
      <c r="W39" s="190"/>
    </row>
    <row r="40" spans="1:23" ht="13.5">
      <c r="A40" s="163"/>
      <c r="B40" s="177"/>
      <c r="C40" s="177"/>
      <c r="D40" s="177"/>
      <c r="E40" s="177"/>
      <c r="F40" s="177"/>
      <c r="G40" s="177"/>
      <c r="H40" s="177"/>
      <c r="I40" s="177"/>
      <c r="J40" s="195" t="s">
        <v>62</v>
      </c>
      <c r="K40" s="173"/>
      <c r="L40" s="172"/>
      <c r="M40" s="104"/>
      <c r="N40" s="183"/>
      <c r="O40" s="120"/>
      <c r="P40" s="119"/>
      <c r="Q40" s="120"/>
      <c r="R40" s="119"/>
      <c r="S40" s="120"/>
      <c r="T40" s="119"/>
      <c r="U40" s="120"/>
      <c r="V40" s="191"/>
      <c r="W40" s="192"/>
    </row>
    <row r="41" spans="1:23" ht="13.5">
      <c r="A41" s="175"/>
      <c r="B41" s="178"/>
      <c r="C41" s="178"/>
      <c r="D41" s="178"/>
      <c r="E41" s="178"/>
      <c r="F41" s="178"/>
      <c r="G41" s="178"/>
      <c r="H41" s="178"/>
      <c r="I41" s="178"/>
      <c r="J41" s="196" t="s">
        <v>61</v>
      </c>
      <c r="K41" s="173"/>
      <c r="L41" s="172"/>
      <c r="M41" s="97"/>
      <c r="N41" s="184"/>
      <c r="O41" s="122"/>
      <c r="P41" s="121"/>
      <c r="Q41" s="122"/>
      <c r="R41" s="121"/>
      <c r="S41" s="122"/>
      <c r="T41" s="121"/>
      <c r="U41" s="122"/>
      <c r="V41" s="193"/>
      <c r="W41" s="194"/>
    </row>
    <row r="42" spans="1:23" s="5" customFormat="1" ht="13.5">
      <c r="A42" s="96"/>
      <c r="B42" s="199"/>
      <c r="C42" s="200"/>
      <c r="D42" s="199"/>
      <c r="E42" s="200"/>
      <c r="F42" s="199"/>
      <c r="G42" s="200"/>
      <c r="H42" s="99"/>
      <c r="I42" s="4"/>
      <c r="J42" s="90"/>
      <c r="K42" s="96"/>
      <c r="L42" s="100"/>
      <c r="N42" s="90"/>
      <c r="O42" s="98"/>
      <c r="P42" s="90"/>
      <c r="Q42" s="100"/>
      <c r="R42" s="96"/>
      <c r="S42" s="100"/>
      <c r="T42" s="96"/>
      <c r="U42" s="100"/>
      <c r="V42" s="96"/>
      <c r="W42" s="100"/>
    </row>
    <row r="43" spans="1:23" s="94" customFormat="1" ht="13.5">
      <c r="A43" s="95" t="s">
        <v>9</v>
      </c>
      <c r="B43" s="174">
        <v>29873570</v>
      </c>
      <c r="C43" s="186"/>
      <c r="D43" s="202">
        <v>127493889</v>
      </c>
      <c r="E43" s="150"/>
      <c r="F43" s="198">
        <v>81587365</v>
      </c>
      <c r="G43" s="150"/>
      <c r="H43" s="174">
        <v>74828836</v>
      </c>
      <c r="I43" s="150"/>
      <c r="J43" s="174">
        <v>212205900</v>
      </c>
      <c r="K43" s="186"/>
      <c r="L43" s="150"/>
      <c r="N43" s="181">
        <v>182180874</v>
      </c>
      <c r="O43" s="146"/>
      <c r="P43" s="181">
        <v>19160506</v>
      </c>
      <c r="Q43" s="146"/>
      <c r="R43" s="181">
        <v>872105</v>
      </c>
      <c r="S43" s="146"/>
      <c r="T43" s="174">
        <v>9992415</v>
      </c>
      <c r="U43" s="150"/>
      <c r="V43" s="174">
        <f>J43/5356</f>
        <v>39620.22031366691</v>
      </c>
      <c r="W43" s="150"/>
    </row>
    <row r="44" spans="1:23" s="29" customFormat="1" ht="13.5">
      <c r="A44" s="76"/>
      <c r="B44" s="149"/>
      <c r="C44" s="150"/>
      <c r="D44" s="149"/>
      <c r="E44" s="150"/>
      <c r="F44" s="86"/>
      <c r="H44" s="93"/>
      <c r="J44" s="86"/>
      <c r="K44" s="76"/>
      <c r="L44" s="101"/>
      <c r="N44" s="86"/>
      <c r="O44" s="28"/>
      <c r="P44" s="86"/>
      <c r="Q44" s="101"/>
      <c r="R44" s="76"/>
      <c r="S44" s="101"/>
      <c r="T44" s="76"/>
      <c r="U44" s="101"/>
      <c r="V44" s="76"/>
      <c r="W44" s="101"/>
    </row>
    <row r="45" spans="1:23" s="29" customFormat="1" ht="13.5">
      <c r="A45" s="92" t="s">
        <v>70</v>
      </c>
      <c r="B45" s="149">
        <v>545043</v>
      </c>
      <c r="C45" s="150"/>
      <c r="D45" s="149">
        <v>1133041</v>
      </c>
      <c r="E45" s="150"/>
      <c r="F45" s="149">
        <v>1484403</v>
      </c>
      <c r="G45" s="150"/>
      <c r="H45" s="149">
        <v>1484403</v>
      </c>
      <c r="I45" s="150"/>
      <c r="J45" s="185">
        <v>2693878</v>
      </c>
      <c r="K45" s="186"/>
      <c r="L45" s="150"/>
      <c r="N45" s="145">
        <v>1681588</v>
      </c>
      <c r="O45" s="146"/>
      <c r="P45" s="149">
        <v>945186</v>
      </c>
      <c r="Q45" s="150"/>
      <c r="R45" s="145">
        <v>11606</v>
      </c>
      <c r="S45" s="146"/>
      <c r="T45" s="145">
        <v>55498</v>
      </c>
      <c r="U45" s="146"/>
      <c r="V45" s="149">
        <f>J45/2465</f>
        <v>1092.8511156186612</v>
      </c>
      <c r="W45" s="150"/>
    </row>
    <row r="46" spans="1:23" s="29" customFormat="1" ht="13.5">
      <c r="A46" s="92" t="s">
        <v>60</v>
      </c>
      <c r="B46" s="149">
        <v>2149394</v>
      </c>
      <c r="C46" s="150"/>
      <c r="D46" s="149">
        <v>4374732</v>
      </c>
      <c r="E46" s="150"/>
      <c r="F46" s="149">
        <v>4316209</v>
      </c>
      <c r="G46" s="150"/>
      <c r="H46" s="149">
        <v>4316209</v>
      </c>
      <c r="I46" s="150"/>
      <c r="J46" s="185">
        <v>8919030</v>
      </c>
      <c r="K46" s="186"/>
      <c r="L46" s="150"/>
      <c r="N46" s="145">
        <v>6497568</v>
      </c>
      <c r="O46" s="146"/>
      <c r="P46" s="149">
        <v>1872110</v>
      </c>
      <c r="Q46" s="150"/>
      <c r="R46" s="145">
        <v>47859</v>
      </c>
      <c r="S46" s="146"/>
      <c r="T46" s="145">
        <v>501493</v>
      </c>
      <c r="U46" s="146"/>
      <c r="V46" s="149">
        <f>J46/1477</f>
        <v>6038.612051455653</v>
      </c>
      <c r="W46" s="150"/>
    </row>
    <row r="47" spans="1:23" s="29" customFormat="1" ht="13.5">
      <c r="A47" s="92" t="s">
        <v>59</v>
      </c>
      <c r="B47" s="149">
        <v>2717906</v>
      </c>
      <c r="C47" s="150"/>
      <c r="D47" s="149">
        <v>6243487</v>
      </c>
      <c r="E47" s="150"/>
      <c r="F47" s="149">
        <v>5587307</v>
      </c>
      <c r="G47" s="150"/>
      <c r="H47" s="149">
        <v>5587307</v>
      </c>
      <c r="I47" s="150"/>
      <c r="J47" s="185">
        <v>12104540</v>
      </c>
      <c r="K47" s="186"/>
      <c r="L47" s="150"/>
      <c r="N47" s="145">
        <v>9121004</v>
      </c>
      <c r="O47" s="146"/>
      <c r="P47" s="149">
        <v>2564691</v>
      </c>
      <c r="Q47" s="150"/>
      <c r="R47" s="149">
        <v>14090</v>
      </c>
      <c r="S47" s="150"/>
      <c r="T47" s="145">
        <v>404755</v>
      </c>
      <c r="U47" s="146"/>
      <c r="V47" s="149">
        <f>J47/670</f>
        <v>18066.4776119403</v>
      </c>
      <c r="W47" s="150"/>
    </row>
    <row r="48" spans="1:23" s="29" customFormat="1" ht="13.5">
      <c r="A48" s="92" t="s">
        <v>58</v>
      </c>
      <c r="B48" s="149">
        <v>2525526</v>
      </c>
      <c r="C48" s="150"/>
      <c r="D48" s="149">
        <v>7405487</v>
      </c>
      <c r="E48" s="150"/>
      <c r="F48" s="149">
        <v>6097448</v>
      </c>
      <c r="G48" s="150"/>
      <c r="H48" s="149">
        <v>6097448</v>
      </c>
      <c r="I48" s="150"/>
      <c r="J48" s="185">
        <v>13822726</v>
      </c>
      <c r="K48" s="186"/>
      <c r="L48" s="150"/>
      <c r="N48" s="145">
        <v>10834129</v>
      </c>
      <c r="O48" s="146"/>
      <c r="P48" s="149">
        <v>2485380</v>
      </c>
      <c r="Q48" s="150"/>
      <c r="R48" s="149">
        <v>47064</v>
      </c>
      <c r="S48" s="150"/>
      <c r="T48" s="149">
        <v>456153</v>
      </c>
      <c r="U48" s="150"/>
      <c r="V48" s="149">
        <f>J48/301</f>
        <v>45922.677740863786</v>
      </c>
      <c r="W48" s="150"/>
    </row>
    <row r="49" spans="1:23" s="29" customFormat="1" ht="13.5">
      <c r="A49" s="92" t="s">
        <v>57</v>
      </c>
      <c r="B49" s="149">
        <v>6018295</v>
      </c>
      <c r="C49" s="150"/>
      <c r="D49" s="149">
        <v>28939650</v>
      </c>
      <c r="E49" s="150"/>
      <c r="F49" s="149">
        <v>14863438</v>
      </c>
      <c r="G49" s="150"/>
      <c r="H49" s="149">
        <v>13363131</v>
      </c>
      <c r="I49" s="150"/>
      <c r="J49" s="185">
        <v>44332681</v>
      </c>
      <c r="K49" s="186"/>
      <c r="L49" s="150"/>
      <c r="N49" s="145">
        <v>38734173</v>
      </c>
      <c r="O49" s="146"/>
      <c r="P49" s="145">
        <v>4077581</v>
      </c>
      <c r="Q49" s="146"/>
      <c r="R49" s="145">
        <v>123466</v>
      </c>
      <c r="S49" s="146"/>
      <c r="T49" s="145">
        <v>1397461</v>
      </c>
      <c r="U49" s="146"/>
      <c r="V49" s="149">
        <f>J49/304</f>
        <v>145831.1875</v>
      </c>
      <c r="W49" s="150"/>
    </row>
    <row r="50" spans="1:23" s="29" customFormat="1" ht="13.5">
      <c r="A50" s="92" t="s">
        <v>56</v>
      </c>
      <c r="B50" s="149">
        <v>7591773</v>
      </c>
      <c r="C50" s="150"/>
      <c r="D50" s="149">
        <v>37011251</v>
      </c>
      <c r="E50" s="150"/>
      <c r="F50" s="149">
        <v>24938157</v>
      </c>
      <c r="G50" s="150"/>
      <c r="H50" s="149">
        <v>22500695</v>
      </c>
      <c r="I50" s="150"/>
      <c r="J50" s="185">
        <v>62816255</v>
      </c>
      <c r="K50" s="186"/>
      <c r="L50" s="150"/>
      <c r="N50" s="145">
        <v>53837824</v>
      </c>
      <c r="O50" s="146"/>
      <c r="P50" s="145">
        <v>6493047</v>
      </c>
      <c r="Q50" s="146"/>
      <c r="R50" s="145">
        <v>132961</v>
      </c>
      <c r="S50" s="146"/>
      <c r="T50" s="145">
        <v>2352423</v>
      </c>
      <c r="U50" s="146"/>
      <c r="V50" s="149">
        <f>J50/113</f>
        <v>555896.0619469027</v>
      </c>
      <c r="W50" s="150"/>
    </row>
    <row r="51" spans="1:23" s="29" customFormat="1" ht="13.5">
      <c r="A51" s="91" t="s">
        <v>55</v>
      </c>
      <c r="B51" s="151">
        <v>8325633</v>
      </c>
      <c r="C51" s="116"/>
      <c r="D51" s="151">
        <v>42386241</v>
      </c>
      <c r="E51" s="116"/>
      <c r="F51" s="151">
        <v>24300403</v>
      </c>
      <c r="G51" s="116"/>
      <c r="H51" s="151">
        <v>21479643</v>
      </c>
      <c r="I51" s="116"/>
      <c r="J51" s="179">
        <v>67516790</v>
      </c>
      <c r="K51" s="180"/>
      <c r="L51" s="116"/>
      <c r="N51" s="145">
        <v>61474588</v>
      </c>
      <c r="O51" s="148"/>
      <c r="P51" s="147">
        <v>722511</v>
      </c>
      <c r="Q51" s="148"/>
      <c r="R51" s="147">
        <v>495059</v>
      </c>
      <c r="S51" s="148"/>
      <c r="T51" s="147">
        <v>4824632</v>
      </c>
      <c r="U51" s="148"/>
      <c r="V51" s="151">
        <f>J51/26</f>
        <v>2596799.6153846155</v>
      </c>
      <c r="W51" s="116"/>
    </row>
    <row r="52" spans="1:18" ht="13.5">
      <c r="A52" s="34"/>
      <c r="B52" s="34"/>
      <c r="C52" s="34"/>
      <c r="D52" s="34"/>
      <c r="E52" s="34"/>
      <c r="F52" s="34"/>
      <c r="H52" s="34"/>
      <c r="I52" s="34"/>
      <c r="J52" s="34"/>
      <c r="K52" s="34"/>
      <c r="M52" s="42"/>
      <c r="N52" s="42"/>
      <c r="O52" s="34"/>
      <c r="P52" s="34"/>
      <c r="Q52" s="34"/>
      <c r="R52" s="34"/>
    </row>
  </sheetData>
  <sheetProtection/>
  <mergeCells count="190">
    <mergeCell ref="B50:C50"/>
    <mergeCell ref="B51:C51"/>
    <mergeCell ref="D38:E41"/>
    <mergeCell ref="F38:G41"/>
    <mergeCell ref="D42:E42"/>
    <mergeCell ref="D43:E43"/>
    <mergeCell ref="D44:E44"/>
    <mergeCell ref="D45:E45"/>
    <mergeCell ref="D46:E46"/>
    <mergeCell ref="D47:E47"/>
    <mergeCell ref="B46:C46"/>
    <mergeCell ref="B47:C47"/>
    <mergeCell ref="B48:C48"/>
    <mergeCell ref="B49:C49"/>
    <mergeCell ref="B42:C42"/>
    <mergeCell ref="B43:C43"/>
    <mergeCell ref="B44:C44"/>
    <mergeCell ref="B45:C45"/>
    <mergeCell ref="D48:E48"/>
    <mergeCell ref="D49:E49"/>
    <mergeCell ref="D50:E50"/>
    <mergeCell ref="D51:E51"/>
    <mergeCell ref="F43:G43"/>
    <mergeCell ref="F45:G45"/>
    <mergeCell ref="F42:G42"/>
    <mergeCell ref="F46:G46"/>
    <mergeCell ref="F47:G47"/>
    <mergeCell ref="F48:G48"/>
    <mergeCell ref="F49:G49"/>
    <mergeCell ref="F50:G50"/>
    <mergeCell ref="H38:I41"/>
    <mergeCell ref="F51:G51"/>
    <mergeCell ref="H43:I43"/>
    <mergeCell ref="H45:I45"/>
    <mergeCell ref="H46:I46"/>
    <mergeCell ref="H47:I47"/>
    <mergeCell ref="H48:I48"/>
    <mergeCell ref="H49:I49"/>
    <mergeCell ref="H50:I50"/>
    <mergeCell ref="H51:I51"/>
    <mergeCell ref="J38:W38"/>
    <mergeCell ref="P43:Q43"/>
    <mergeCell ref="R43:S43"/>
    <mergeCell ref="R39:S41"/>
    <mergeCell ref="T39:U41"/>
    <mergeCell ref="V39:W41"/>
    <mergeCell ref="T43:U43"/>
    <mergeCell ref="J39:L39"/>
    <mergeCell ref="J40:L40"/>
    <mergeCell ref="J41:L41"/>
    <mergeCell ref="J48:L48"/>
    <mergeCell ref="J49:L49"/>
    <mergeCell ref="J50:L50"/>
    <mergeCell ref="J43:L43"/>
    <mergeCell ref="J45:L45"/>
    <mergeCell ref="J46:L46"/>
    <mergeCell ref="A38:A41"/>
    <mergeCell ref="B38:C41"/>
    <mergeCell ref="J51:L51"/>
    <mergeCell ref="N43:O43"/>
    <mergeCell ref="N39:O41"/>
    <mergeCell ref="N48:O48"/>
    <mergeCell ref="N49:O49"/>
    <mergeCell ref="N50:O50"/>
    <mergeCell ref="N51:O51"/>
    <mergeCell ref="J47:L47"/>
    <mergeCell ref="V47:W47"/>
    <mergeCell ref="V43:W43"/>
    <mergeCell ref="R45:S45"/>
    <mergeCell ref="T46:U46"/>
    <mergeCell ref="T47:U47"/>
    <mergeCell ref="R46:S46"/>
    <mergeCell ref="R47:S47"/>
    <mergeCell ref="T45:U45"/>
    <mergeCell ref="J14:K14"/>
    <mergeCell ref="J12:K12"/>
    <mergeCell ref="J8:K8"/>
    <mergeCell ref="J10:K10"/>
    <mergeCell ref="J13:K13"/>
    <mergeCell ref="J11:K11"/>
    <mergeCell ref="L8:M8"/>
    <mergeCell ref="L12:M12"/>
    <mergeCell ref="L14:M14"/>
    <mergeCell ref="P13:Q13"/>
    <mergeCell ref="L10:M10"/>
    <mergeCell ref="L13:M13"/>
    <mergeCell ref="L11:M11"/>
    <mergeCell ref="P11:Q11"/>
    <mergeCell ref="P12:Q12"/>
    <mergeCell ref="P14:Q14"/>
    <mergeCell ref="J3:O3"/>
    <mergeCell ref="F3:I3"/>
    <mergeCell ref="B3:E3"/>
    <mergeCell ref="R6:S6"/>
    <mergeCell ref="R5:S5"/>
    <mergeCell ref="P6:Q6"/>
    <mergeCell ref="C4:D4"/>
    <mergeCell ref="G4:H4"/>
    <mergeCell ref="J4:K4"/>
    <mergeCell ref="L4:N4"/>
    <mergeCell ref="V14:W14"/>
    <mergeCell ref="V12:W12"/>
    <mergeCell ref="R12:S12"/>
    <mergeCell ref="R14:S14"/>
    <mergeCell ref="V13:W13"/>
    <mergeCell ref="P10:Q10"/>
    <mergeCell ref="X8:Y8"/>
    <mergeCell ref="P8:Q8"/>
    <mergeCell ref="V8:W8"/>
    <mergeCell ref="X7:Y7"/>
    <mergeCell ref="V10:W10"/>
    <mergeCell ref="R8:S8"/>
    <mergeCell ref="V7:W7"/>
    <mergeCell ref="X10:Y10"/>
    <mergeCell ref="V11:W11"/>
    <mergeCell ref="R13:S13"/>
    <mergeCell ref="R11:S11"/>
    <mergeCell ref="R10:S10"/>
    <mergeCell ref="A20:A22"/>
    <mergeCell ref="B21:B22"/>
    <mergeCell ref="H21:H22"/>
    <mergeCell ref="G21:G22"/>
    <mergeCell ref="B20:K20"/>
    <mergeCell ref="C21:F21"/>
    <mergeCell ref="L21:N21"/>
    <mergeCell ref="P15:Q15"/>
    <mergeCell ref="R21:T21"/>
    <mergeCell ref="U21:V21"/>
    <mergeCell ref="O21:Q21"/>
    <mergeCell ref="V15:W15"/>
    <mergeCell ref="L16:M16"/>
    <mergeCell ref="L15:M15"/>
    <mergeCell ref="L20:V20"/>
    <mergeCell ref="X11:Y11"/>
    <mergeCell ref="X13:Y13"/>
    <mergeCell ref="X12:Y12"/>
    <mergeCell ref="X14:Y14"/>
    <mergeCell ref="X15:Y15"/>
    <mergeCell ref="X16:Y16"/>
    <mergeCell ref="J16:K16"/>
    <mergeCell ref="J15:K15"/>
    <mergeCell ref="P16:Q16"/>
    <mergeCell ref="V16:W16"/>
    <mergeCell ref="R16:S16"/>
    <mergeCell ref="R15:S15"/>
    <mergeCell ref="P39:Q41"/>
    <mergeCell ref="N45:O45"/>
    <mergeCell ref="N46:O46"/>
    <mergeCell ref="N47:O47"/>
    <mergeCell ref="P45:Q45"/>
    <mergeCell ref="P46:Q46"/>
    <mergeCell ref="P47:Q47"/>
    <mergeCell ref="P48:Q48"/>
    <mergeCell ref="P49:Q49"/>
    <mergeCell ref="P50:Q50"/>
    <mergeCell ref="P51:Q51"/>
    <mergeCell ref="R48:S48"/>
    <mergeCell ref="R49:S49"/>
    <mergeCell ref="R50:S50"/>
    <mergeCell ref="R51:S51"/>
    <mergeCell ref="T50:U50"/>
    <mergeCell ref="T51:U51"/>
    <mergeCell ref="V45:W45"/>
    <mergeCell ref="V48:W48"/>
    <mergeCell ref="V49:W49"/>
    <mergeCell ref="V50:W50"/>
    <mergeCell ref="V51:W51"/>
    <mergeCell ref="T48:U48"/>
    <mergeCell ref="T49:U49"/>
    <mergeCell ref="V46:W46"/>
    <mergeCell ref="E4:E6"/>
    <mergeCell ref="O4:O6"/>
    <mergeCell ref="I4:I6"/>
    <mergeCell ref="AA4:AA6"/>
    <mergeCell ref="U4:U6"/>
    <mergeCell ref="J5:K5"/>
    <mergeCell ref="L5:M5"/>
    <mergeCell ref="J6:K6"/>
    <mergeCell ref="X6:Y6"/>
    <mergeCell ref="X5:Y5"/>
    <mergeCell ref="L6:M6"/>
    <mergeCell ref="V6:W6"/>
    <mergeCell ref="V3:AA3"/>
    <mergeCell ref="P3:U3"/>
    <mergeCell ref="P5:Q5"/>
    <mergeCell ref="X4:Z4"/>
    <mergeCell ref="V5:W5"/>
    <mergeCell ref="V4:W4"/>
    <mergeCell ref="P4:Q4"/>
    <mergeCell ref="R4:T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9" r:id="rId2"/>
  <colBreaks count="1" manualBreakCount="1">
    <brk id="13" max="4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tabSelected="1" zoomScaleSheetLayoutView="100" zoomScalePageLayoutView="0" workbookViewId="0" topLeftCell="A1">
      <selection activeCell="G21" sqref="G21"/>
    </sheetView>
  </sheetViews>
  <sheetFormatPr defaultColWidth="9.00390625" defaultRowHeight="13.5"/>
  <cols>
    <col min="1" max="1" width="12.50390625" style="34" customWidth="1"/>
    <col min="2" max="2" width="7.50390625" style="34" customWidth="1"/>
    <col min="3" max="3" width="7.125" style="34" customWidth="1"/>
    <col min="4" max="5" width="6.25390625" style="34" customWidth="1"/>
    <col min="6" max="6" width="7.50390625" style="34" customWidth="1"/>
    <col min="7" max="7" width="7.125" style="34" customWidth="1"/>
    <col min="8" max="8" width="6.25390625" style="34" customWidth="1"/>
    <col min="9" max="9" width="6.875" style="34" customWidth="1"/>
    <col min="10" max="10" width="6.125" style="34" customWidth="1"/>
    <col min="11" max="11" width="6.50390625" style="34" customWidth="1"/>
    <col min="12" max="12" width="8.25390625" style="34" customWidth="1"/>
    <col min="13" max="13" width="3.50390625" style="34" customWidth="1"/>
    <col min="14" max="14" width="6.25390625" style="34" customWidth="1"/>
    <col min="15" max="15" width="6.625" style="34" customWidth="1"/>
    <col min="16" max="16" width="4.375" style="34" customWidth="1"/>
    <col min="17" max="17" width="8.125" style="1" customWidth="1"/>
    <col min="18" max="18" width="2.875" style="1" customWidth="1"/>
    <col min="19" max="19" width="9.875" style="1" customWidth="1"/>
    <col min="20" max="20" width="6.25390625" style="1" customWidth="1"/>
    <col min="21" max="21" width="6.875" style="1" customWidth="1"/>
    <col min="22" max="22" width="4.375" style="1" customWidth="1"/>
    <col min="23" max="23" width="8.125" style="1" customWidth="1"/>
    <col min="24" max="24" width="4.375" style="1" customWidth="1"/>
    <col min="25" max="25" width="8.125" style="1" customWidth="1"/>
    <col min="26" max="26" width="6.25390625" style="1" customWidth="1"/>
    <col min="27" max="27" width="6.50390625" style="1" customWidth="1"/>
    <col min="28" max="16384" width="9.00390625" style="1" customWidth="1"/>
  </cols>
  <sheetData>
    <row r="1" spans="1:31" ht="13.5">
      <c r="A1" s="3" t="s">
        <v>80</v>
      </c>
      <c r="B1" s="2"/>
      <c r="C1" s="2"/>
      <c r="D1" s="2"/>
      <c r="E1" s="2"/>
      <c r="F1" s="2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X1" s="2"/>
      <c r="Y1" s="2"/>
      <c r="Z1" s="2"/>
      <c r="AA1" s="2"/>
      <c r="AB1" s="2"/>
      <c r="AC1" s="2"/>
      <c r="AD1" s="2"/>
      <c r="AE1" s="2"/>
    </row>
    <row r="2" spans="1:16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7" s="5" customFormat="1" ht="20.25" customHeight="1">
      <c r="A3" s="4"/>
      <c r="B3" s="126" t="s">
        <v>0</v>
      </c>
      <c r="C3" s="127"/>
      <c r="D3" s="127"/>
      <c r="E3" s="128"/>
      <c r="F3" s="126" t="s">
        <v>1</v>
      </c>
      <c r="G3" s="127"/>
      <c r="H3" s="127"/>
      <c r="I3" s="128"/>
      <c r="J3" s="126" t="s">
        <v>2</v>
      </c>
      <c r="K3" s="127"/>
      <c r="L3" s="127"/>
      <c r="M3" s="127"/>
      <c r="N3" s="127"/>
      <c r="O3" s="128"/>
      <c r="P3" s="126" t="s">
        <v>3</v>
      </c>
      <c r="Q3" s="127"/>
      <c r="R3" s="127"/>
      <c r="S3" s="127"/>
      <c r="T3" s="127"/>
      <c r="U3" s="128"/>
      <c r="V3" s="126" t="s">
        <v>81</v>
      </c>
      <c r="W3" s="127"/>
      <c r="X3" s="127"/>
      <c r="Y3" s="127"/>
      <c r="Z3" s="127"/>
      <c r="AA3" s="127"/>
    </row>
    <row r="4" spans="1:27" ht="13.5" customHeight="1">
      <c r="A4" s="6" t="s">
        <v>10</v>
      </c>
      <c r="B4" s="7" t="s">
        <v>82</v>
      </c>
      <c r="C4" s="131" t="s">
        <v>83</v>
      </c>
      <c r="D4" s="133"/>
      <c r="E4" s="139" t="s">
        <v>84</v>
      </c>
      <c r="F4" s="7" t="s">
        <v>85</v>
      </c>
      <c r="G4" s="131" t="s">
        <v>86</v>
      </c>
      <c r="H4" s="133"/>
      <c r="I4" s="139" t="s">
        <v>84</v>
      </c>
      <c r="J4" s="134" t="s">
        <v>85</v>
      </c>
      <c r="K4" s="135"/>
      <c r="L4" s="131" t="s">
        <v>87</v>
      </c>
      <c r="M4" s="132"/>
      <c r="N4" s="133"/>
      <c r="O4" s="139" t="s">
        <v>84</v>
      </c>
      <c r="P4" s="134" t="s">
        <v>85</v>
      </c>
      <c r="Q4" s="135"/>
      <c r="R4" s="136" t="s">
        <v>87</v>
      </c>
      <c r="S4" s="137"/>
      <c r="T4" s="138"/>
      <c r="U4" s="139" t="s">
        <v>84</v>
      </c>
      <c r="V4" s="134" t="s">
        <v>85</v>
      </c>
      <c r="W4" s="135"/>
      <c r="X4" s="131" t="s">
        <v>87</v>
      </c>
      <c r="Y4" s="132"/>
      <c r="Z4" s="133"/>
      <c r="AA4" s="142" t="s">
        <v>84</v>
      </c>
    </row>
    <row r="5" spans="1:27" ht="13.5">
      <c r="A5" s="6" t="s">
        <v>11</v>
      </c>
      <c r="B5" s="7" t="s">
        <v>4</v>
      </c>
      <c r="C5" s="7" t="s">
        <v>4</v>
      </c>
      <c r="D5" s="7" t="s">
        <v>5</v>
      </c>
      <c r="E5" s="140"/>
      <c r="F5" s="7" t="s">
        <v>4</v>
      </c>
      <c r="G5" s="7" t="s">
        <v>4</v>
      </c>
      <c r="H5" s="7" t="s">
        <v>5</v>
      </c>
      <c r="I5" s="140"/>
      <c r="J5" s="129" t="s">
        <v>12</v>
      </c>
      <c r="K5" s="130"/>
      <c r="L5" s="129" t="s">
        <v>12</v>
      </c>
      <c r="M5" s="130"/>
      <c r="N5" s="7" t="s">
        <v>5</v>
      </c>
      <c r="O5" s="140"/>
      <c r="P5" s="129" t="s">
        <v>12</v>
      </c>
      <c r="Q5" s="130"/>
      <c r="R5" s="129" t="s">
        <v>12</v>
      </c>
      <c r="S5" s="130"/>
      <c r="T5" s="7" t="s">
        <v>5</v>
      </c>
      <c r="U5" s="140"/>
      <c r="V5" s="129" t="s">
        <v>12</v>
      </c>
      <c r="W5" s="130"/>
      <c r="X5" s="129" t="s">
        <v>12</v>
      </c>
      <c r="Y5" s="130"/>
      <c r="Z5" s="8" t="s">
        <v>5</v>
      </c>
      <c r="AA5" s="143"/>
    </row>
    <row r="6" spans="2:27" s="9" customFormat="1" ht="13.5">
      <c r="B6" s="10"/>
      <c r="C6" s="10"/>
      <c r="D6" s="10" t="s">
        <v>6</v>
      </c>
      <c r="E6" s="141"/>
      <c r="F6" s="10"/>
      <c r="G6" s="10"/>
      <c r="H6" s="10" t="s">
        <v>6</v>
      </c>
      <c r="I6" s="141"/>
      <c r="J6" s="124" t="s">
        <v>7</v>
      </c>
      <c r="K6" s="125"/>
      <c r="L6" s="124" t="s">
        <v>7</v>
      </c>
      <c r="M6" s="125"/>
      <c r="N6" s="10" t="s">
        <v>6</v>
      </c>
      <c r="O6" s="141"/>
      <c r="P6" s="124" t="s">
        <v>7</v>
      </c>
      <c r="Q6" s="125"/>
      <c r="R6" s="124" t="s">
        <v>7</v>
      </c>
      <c r="S6" s="125"/>
      <c r="T6" s="10" t="s">
        <v>6</v>
      </c>
      <c r="U6" s="141"/>
      <c r="V6" s="124" t="s">
        <v>7</v>
      </c>
      <c r="W6" s="125"/>
      <c r="X6" s="124" t="s">
        <v>7</v>
      </c>
      <c r="Y6" s="125"/>
      <c r="Z6" s="11" t="s">
        <v>6</v>
      </c>
      <c r="AA6" s="144"/>
    </row>
    <row r="7" spans="1:27" s="9" customFormat="1" ht="9" customHeight="1">
      <c r="A7" s="12"/>
      <c r="B7" s="12"/>
      <c r="C7" s="12"/>
      <c r="D7" s="12" t="s">
        <v>8</v>
      </c>
      <c r="E7" s="12"/>
      <c r="F7" s="12"/>
      <c r="G7" s="12"/>
      <c r="H7" s="12"/>
      <c r="I7" s="70"/>
      <c r="J7" s="57"/>
      <c r="K7" s="22"/>
      <c r="L7" s="57"/>
      <c r="M7" s="42"/>
      <c r="N7" s="13"/>
      <c r="O7" s="69"/>
      <c r="P7" s="57"/>
      <c r="Q7" s="14"/>
      <c r="R7" s="57"/>
      <c r="S7" s="14"/>
      <c r="T7" s="13"/>
      <c r="U7" s="69"/>
      <c r="V7" s="169"/>
      <c r="W7" s="170"/>
      <c r="X7" s="169"/>
      <c r="Y7" s="170"/>
      <c r="Z7" s="13"/>
      <c r="AA7" s="69"/>
    </row>
    <row r="8" spans="1:27" s="21" customFormat="1" ht="13.5">
      <c r="A8" s="15" t="s">
        <v>9</v>
      </c>
      <c r="B8" s="18">
        <f>SUM(B10:B15)</f>
        <v>2859</v>
      </c>
      <c r="C8" s="18">
        <f>SUM(C10:C15)</f>
        <v>2891</v>
      </c>
      <c r="D8" s="19">
        <f>C8/C8*100</f>
        <v>100</v>
      </c>
      <c r="E8" s="19">
        <f>ROUND((C8-B8)/B8*100,1)</f>
        <v>1.1</v>
      </c>
      <c r="F8" s="18">
        <f>SUM(F10:F15)</f>
        <v>78164</v>
      </c>
      <c r="G8" s="18">
        <f>SUM(G10:G15)</f>
        <v>75468</v>
      </c>
      <c r="H8" s="19">
        <f>G8/G8*100</f>
        <v>100</v>
      </c>
      <c r="I8" s="71">
        <f>ROUND((G8-F8)/G8*100,1)</f>
        <v>-3.6</v>
      </c>
      <c r="J8" s="171">
        <f>SUM(J10:K15)</f>
        <v>30880141</v>
      </c>
      <c r="K8" s="203"/>
      <c r="L8" s="171">
        <f>SUM(L10:M15)</f>
        <v>29328527</v>
      </c>
      <c r="M8" s="203"/>
      <c r="N8" s="20">
        <f>L8/L8*100</f>
        <v>100</v>
      </c>
      <c r="O8" s="73">
        <f>ROUND((L8-J8)/J8*100,1)</f>
        <v>-5</v>
      </c>
      <c r="P8" s="171">
        <f>SUM(P10:Q15)</f>
        <v>130507138</v>
      </c>
      <c r="Q8" s="172"/>
      <c r="R8" s="171">
        <f>SUM(R10:S15)</f>
        <v>126360848</v>
      </c>
      <c r="S8" s="172"/>
      <c r="T8" s="20">
        <f>R8/R8*100</f>
        <v>100</v>
      </c>
      <c r="U8" s="73">
        <f>ROUND((R8-P8)/P8*100,1)</f>
        <v>-3.2</v>
      </c>
      <c r="V8" s="171">
        <f>SUM(V10:W15)</f>
        <v>216122443</v>
      </c>
      <c r="W8" s="172"/>
      <c r="X8" s="171">
        <f>SUM(X10:Y15)</f>
        <v>209512022</v>
      </c>
      <c r="Y8" s="172"/>
      <c r="Z8" s="20">
        <f>X8/X8*100</f>
        <v>100</v>
      </c>
      <c r="AA8" s="73">
        <f>ROUND((X8-V8)/V8*100,1)</f>
        <v>-3.1</v>
      </c>
    </row>
    <row r="9" spans="1:27" s="9" customFormat="1" ht="9" customHeight="1">
      <c r="A9" s="22"/>
      <c r="B9" s="23"/>
      <c r="C9" s="23"/>
      <c r="D9" s="24"/>
      <c r="E9" s="24"/>
      <c r="F9" s="23"/>
      <c r="G9" s="23"/>
      <c r="H9" s="24"/>
      <c r="I9" s="72"/>
      <c r="J9" s="17"/>
      <c r="K9" s="23"/>
      <c r="L9" s="17"/>
      <c r="M9" s="25"/>
      <c r="N9" s="26"/>
      <c r="O9" s="74"/>
      <c r="P9" s="17"/>
      <c r="Q9" s="23"/>
      <c r="R9" s="17"/>
      <c r="S9" s="23"/>
      <c r="T9" s="26"/>
      <c r="U9" s="73"/>
      <c r="V9" s="17"/>
      <c r="W9" s="23"/>
      <c r="X9" s="17"/>
      <c r="Y9" s="23"/>
      <c r="Z9" s="58"/>
      <c r="AA9" s="73"/>
    </row>
    <row r="10" spans="1:27" s="29" customFormat="1" ht="19.5" customHeight="1">
      <c r="A10" s="27" t="s">
        <v>13</v>
      </c>
      <c r="B10" s="28">
        <v>1388</v>
      </c>
      <c r="C10" s="28">
        <v>1477</v>
      </c>
      <c r="D10" s="24">
        <f aca="true" t="shared" si="0" ref="D10:D15">C10/$C$8*100</f>
        <v>51.08958837772397</v>
      </c>
      <c r="E10" s="24">
        <f aca="true" t="shared" si="1" ref="E10:E15">ROUND((C10-B10)/B10*100,1)</f>
        <v>6.4</v>
      </c>
      <c r="F10" s="28">
        <v>8283</v>
      </c>
      <c r="G10" s="204">
        <v>8530</v>
      </c>
      <c r="H10" s="24">
        <f aca="true" t="shared" si="2" ref="H10:H15">G10/$G$8*100</f>
        <v>11.302803837388034</v>
      </c>
      <c r="I10" s="72">
        <f aca="true" t="shared" si="3" ref="I10:I15">ROUND((G10-F10)/F10*100,1)</f>
        <v>3</v>
      </c>
      <c r="J10" s="149">
        <v>2155462</v>
      </c>
      <c r="K10" s="203"/>
      <c r="L10" s="149">
        <v>2149394</v>
      </c>
      <c r="M10" s="203"/>
      <c r="N10" s="26">
        <f aca="true" t="shared" si="4" ref="N10:N15">L10/$L$8*100</f>
        <v>7.328680366388669</v>
      </c>
      <c r="O10" s="74">
        <f aca="true" t="shared" si="5" ref="O10:O15">ROUND((L10-J10)/J10*100,1)</f>
        <v>-0.3</v>
      </c>
      <c r="P10" s="149">
        <v>4194474</v>
      </c>
      <c r="Q10" s="150"/>
      <c r="R10" s="149">
        <v>4374732</v>
      </c>
      <c r="S10" s="150"/>
      <c r="T10" s="26">
        <f aca="true" t="shared" si="6" ref="T10:T15">R10/$R$8*100</f>
        <v>3.4620945247217714</v>
      </c>
      <c r="U10" s="83">
        <f aca="true" t="shared" si="7" ref="U10:U15">ROUND((R10-P10)/P10*100,1)</f>
        <v>4.3</v>
      </c>
      <c r="V10" s="149">
        <v>8846626</v>
      </c>
      <c r="W10" s="150"/>
      <c r="X10" s="149">
        <v>8919030</v>
      </c>
      <c r="Y10" s="150"/>
      <c r="Z10" s="26">
        <f aca="true" t="shared" si="8" ref="Z10:Z15">X10/$X$8*100</f>
        <v>4.257049268514052</v>
      </c>
      <c r="AA10" s="83">
        <f aca="true" t="shared" si="9" ref="AA10:AA15">ROUND((X10-V10)/V10*100,1)</f>
        <v>0.8</v>
      </c>
    </row>
    <row r="11" spans="1:27" s="29" customFormat="1" ht="19.5" customHeight="1">
      <c r="A11" s="27" t="s">
        <v>14</v>
      </c>
      <c r="B11" s="28">
        <v>682</v>
      </c>
      <c r="C11" s="28">
        <v>670</v>
      </c>
      <c r="D11" s="24">
        <f t="shared" si="0"/>
        <v>23.175371843652716</v>
      </c>
      <c r="E11" s="24">
        <f t="shared" si="1"/>
        <v>-1.8</v>
      </c>
      <c r="F11" s="28">
        <v>9273</v>
      </c>
      <c r="G11" s="204">
        <v>9109</v>
      </c>
      <c r="H11" s="24">
        <f t="shared" si="2"/>
        <v>12.07001643080511</v>
      </c>
      <c r="I11" s="72">
        <f t="shared" si="3"/>
        <v>-1.8</v>
      </c>
      <c r="J11" s="149">
        <v>2814167</v>
      </c>
      <c r="K11" s="203"/>
      <c r="L11" s="149">
        <v>2717906</v>
      </c>
      <c r="M11" s="203"/>
      <c r="N11" s="26">
        <f t="shared" si="4"/>
        <v>9.26710707291914</v>
      </c>
      <c r="O11" s="74">
        <f t="shared" si="5"/>
        <v>-3.4</v>
      </c>
      <c r="P11" s="149">
        <v>6316009</v>
      </c>
      <c r="Q11" s="172"/>
      <c r="R11" s="149">
        <v>6243487</v>
      </c>
      <c r="S11" s="150"/>
      <c r="T11" s="26">
        <f t="shared" si="6"/>
        <v>4.9409980217923195</v>
      </c>
      <c r="U11" s="83">
        <f t="shared" si="7"/>
        <v>-1.1</v>
      </c>
      <c r="V11" s="149">
        <v>12254550</v>
      </c>
      <c r="W11" s="172"/>
      <c r="X11" s="149">
        <v>12104540</v>
      </c>
      <c r="Y11" s="150"/>
      <c r="Z11" s="26">
        <f t="shared" si="8"/>
        <v>5.777491851995014</v>
      </c>
      <c r="AA11" s="83">
        <f t="shared" si="9"/>
        <v>-1.2</v>
      </c>
    </row>
    <row r="12" spans="1:27" s="29" customFormat="1" ht="19.5" customHeight="1">
      <c r="A12" s="27" t="s">
        <v>15</v>
      </c>
      <c r="B12" s="28">
        <v>332</v>
      </c>
      <c r="C12" s="28">
        <v>301</v>
      </c>
      <c r="D12" s="24">
        <f t="shared" si="0"/>
        <v>10.411622276029057</v>
      </c>
      <c r="E12" s="24">
        <f t="shared" si="1"/>
        <v>-9.3</v>
      </c>
      <c r="F12" s="28">
        <v>8207</v>
      </c>
      <c r="G12" s="204">
        <v>7422</v>
      </c>
      <c r="H12" s="24">
        <f t="shared" si="2"/>
        <v>9.834631896962952</v>
      </c>
      <c r="I12" s="72">
        <f t="shared" si="3"/>
        <v>-9.6</v>
      </c>
      <c r="J12" s="149">
        <v>2772806</v>
      </c>
      <c r="K12" s="203"/>
      <c r="L12" s="149">
        <v>2525526</v>
      </c>
      <c r="M12" s="203"/>
      <c r="N12" s="26">
        <f t="shared" si="4"/>
        <v>8.611158685194113</v>
      </c>
      <c r="O12" s="74">
        <f t="shared" si="5"/>
        <v>-8.9</v>
      </c>
      <c r="P12" s="149">
        <v>8091905</v>
      </c>
      <c r="Q12" s="150"/>
      <c r="R12" s="149">
        <v>7405487</v>
      </c>
      <c r="S12" s="150"/>
      <c r="T12" s="26">
        <f t="shared" si="6"/>
        <v>5.860586658930937</v>
      </c>
      <c r="U12" s="83">
        <f t="shared" si="7"/>
        <v>-8.5</v>
      </c>
      <c r="V12" s="149">
        <v>14876080</v>
      </c>
      <c r="W12" s="150"/>
      <c r="X12" s="149">
        <v>13822726</v>
      </c>
      <c r="Y12" s="150"/>
      <c r="Z12" s="26">
        <f t="shared" si="8"/>
        <v>6.597581307291282</v>
      </c>
      <c r="AA12" s="83">
        <f t="shared" si="9"/>
        <v>-7.1</v>
      </c>
    </row>
    <row r="13" spans="1:27" s="29" customFormat="1" ht="19.5" customHeight="1">
      <c r="A13" s="27" t="s">
        <v>16</v>
      </c>
      <c r="B13" s="28">
        <v>310</v>
      </c>
      <c r="C13" s="28">
        <v>304</v>
      </c>
      <c r="D13" s="24">
        <f t="shared" si="0"/>
        <v>10.515392597717053</v>
      </c>
      <c r="E13" s="24">
        <f t="shared" si="1"/>
        <v>-1.9</v>
      </c>
      <c r="F13" s="28">
        <v>16289</v>
      </c>
      <c r="G13" s="204">
        <v>16217</v>
      </c>
      <c r="H13" s="24">
        <f t="shared" si="2"/>
        <v>21.488577940319075</v>
      </c>
      <c r="I13" s="72">
        <f t="shared" si="3"/>
        <v>-0.4</v>
      </c>
      <c r="J13" s="149">
        <v>5962636</v>
      </c>
      <c r="K13" s="203"/>
      <c r="L13" s="149">
        <v>6018295</v>
      </c>
      <c r="M13" s="203"/>
      <c r="N13" s="26">
        <f t="shared" si="4"/>
        <v>20.520277066761654</v>
      </c>
      <c r="O13" s="74">
        <f t="shared" si="5"/>
        <v>0.9</v>
      </c>
      <c r="P13" s="149">
        <v>26000698</v>
      </c>
      <c r="Q13" s="172"/>
      <c r="R13" s="149">
        <v>28939650</v>
      </c>
      <c r="S13" s="150"/>
      <c r="T13" s="26">
        <f t="shared" si="6"/>
        <v>22.90238666331204</v>
      </c>
      <c r="U13" s="83">
        <f t="shared" si="7"/>
        <v>11.3</v>
      </c>
      <c r="V13" s="149">
        <v>41910265</v>
      </c>
      <c r="W13" s="172"/>
      <c r="X13" s="149">
        <v>44332681</v>
      </c>
      <c r="Y13" s="150"/>
      <c r="Z13" s="26">
        <f t="shared" si="8"/>
        <v>21.15996999923947</v>
      </c>
      <c r="AA13" s="83">
        <f t="shared" si="9"/>
        <v>5.8</v>
      </c>
    </row>
    <row r="14" spans="1:27" s="29" customFormat="1" ht="19.5" customHeight="1">
      <c r="A14" s="27" t="s">
        <v>17</v>
      </c>
      <c r="B14" s="28">
        <v>121</v>
      </c>
      <c r="C14" s="28">
        <v>113</v>
      </c>
      <c r="D14" s="24">
        <f t="shared" si="0"/>
        <v>3.9086821169145622</v>
      </c>
      <c r="E14" s="24">
        <f t="shared" si="1"/>
        <v>-6.6</v>
      </c>
      <c r="F14" s="28">
        <v>19260</v>
      </c>
      <c r="G14" s="204">
        <v>18145</v>
      </c>
      <c r="H14" s="24">
        <f t="shared" si="2"/>
        <v>24.043303121852972</v>
      </c>
      <c r="I14" s="72">
        <f t="shared" si="3"/>
        <v>-5.8</v>
      </c>
      <c r="J14" s="149">
        <v>8113859</v>
      </c>
      <c r="K14" s="203"/>
      <c r="L14" s="149">
        <v>7591773</v>
      </c>
      <c r="M14" s="203"/>
      <c r="N14" s="26">
        <f t="shared" si="4"/>
        <v>25.885285681070858</v>
      </c>
      <c r="O14" s="74">
        <f t="shared" si="5"/>
        <v>-6.4</v>
      </c>
      <c r="P14" s="149">
        <v>39684066</v>
      </c>
      <c r="Q14" s="150"/>
      <c r="R14" s="149">
        <v>37011251</v>
      </c>
      <c r="S14" s="150"/>
      <c r="T14" s="26">
        <f t="shared" si="6"/>
        <v>29.290125530021765</v>
      </c>
      <c r="U14" s="83">
        <f t="shared" si="7"/>
        <v>-6.7</v>
      </c>
      <c r="V14" s="149">
        <v>65931619</v>
      </c>
      <c r="W14" s="150"/>
      <c r="X14" s="149">
        <v>62816255</v>
      </c>
      <c r="Y14" s="150"/>
      <c r="Z14" s="26">
        <f t="shared" si="8"/>
        <v>29.98217209702649</v>
      </c>
      <c r="AA14" s="83">
        <f t="shared" si="9"/>
        <v>-4.7</v>
      </c>
    </row>
    <row r="15" spans="1:27" s="29" customFormat="1" ht="19.5" customHeight="1">
      <c r="A15" s="30" t="s">
        <v>18</v>
      </c>
      <c r="B15" s="205">
        <v>26</v>
      </c>
      <c r="C15" s="205">
        <v>26</v>
      </c>
      <c r="D15" s="55">
        <f t="shared" si="0"/>
        <v>0.8993427879626428</v>
      </c>
      <c r="E15" s="55">
        <f t="shared" si="1"/>
        <v>0</v>
      </c>
      <c r="F15" s="205">
        <v>16852</v>
      </c>
      <c r="G15" s="206">
        <v>16045</v>
      </c>
      <c r="H15" s="56">
        <f t="shared" si="2"/>
        <v>21.26066677267186</v>
      </c>
      <c r="I15" s="55">
        <f t="shared" si="3"/>
        <v>-4.8</v>
      </c>
      <c r="J15" s="151">
        <v>9061211</v>
      </c>
      <c r="K15" s="207"/>
      <c r="L15" s="151">
        <v>8325633</v>
      </c>
      <c r="M15" s="207"/>
      <c r="N15" s="55">
        <f t="shared" si="4"/>
        <v>28.387491127665566</v>
      </c>
      <c r="O15" s="55">
        <f t="shared" si="5"/>
        <v>-8.1</v>
      </c>
      <c r="P15" s="151">
        <v>46219986</v>
      </c>
      <c r="Q15" s="208"/>
      <c r="R15" s="151">
        <v>42386241</v>
      </c>
      <c r="S15" s="116"/>
      <c r="T15" s="55">
        <f t="shared" si="6"/>
        <v>33.543808601221166</v>
      </c>
      <c r="U15" s="84">
        <f t="shared" si="7"/>
        <v>-8.3</v>
      </c>
      <c r="V15" s="151">
        <v>72303303</v>
      </c>
      <c r="W15" s="208"/>
      <c r="X15" s="151">
        <v>67516790</v>
      </c>
      <c r="Y15" s="116"/>
      <c r="Z15" s="55">
        <f t="shared" si="8"/>
        <v>32.22573547593369</v>
      </c>
      <c r="AA15" s="85">
        <f t="shared" si="9"/>
        <v>-6.6</v>
      </c>
    </row>
    <row r="16" ht="13.5">
      <c r="R16" s="31"/>
    </row>
    <row r="21" spans="1:21" ht="13.5">
      <c r="A21" s="34" t="s">
        <v>88</v>
      </c>
      <c r="F21" s="32"/>
      <c r="G21" s="32"/>
      <c r="H21" s="32"/>
      <c r="I21" s="32"/>
      <c r="K21" s="32"/>
      <c r="L21" s="32"/>
      <c r="M21" s="32"/>
      <c r="N21" s="1"/>
      <c r="O21" s="1"/>
      <c r="P21" s="32"/>
      <c r="Q21" s="32"/>
      <c r="R21" s="32"/>
      <c r="S21" s="32"/>
      <c r="T21" s="32"/>
      <c r="U21" s="32"/>
    </row>
    <row r="23" spans="18:26" ht="13.5">
      <c r="R23" s="34"/>
      <c r="S23" s="34"/>
      <c r="T23" s="34"/>
      <c r="U23" s="34"/>
      <c r="Z23" s="209" t="s">
        <v>89</v>
      </c>
    </row>
    <row r="24" spans="1:28" ht="67.5" customHeight="1">
      <c r="A24" s="162" t="s">
        <v>19</v>
      </c>
      <c r="B24" s="166" t="s">
        <v>90</v>
      </c>
      <c r="C24" s="176" t="s">
        <v>91</v>
      </c>
      <c r="D24" s="177"/>
      <c r="E24" s="177"/>
      <c r="F24" s="177"/>
      <c r="G24" s="177"/>
      <c r="H24" s="177"/>
      <c r="I24" s="156" t="s">
        <v>99</v>
      </c>
      <c r="J24" s="188"/>
      <c r="K24" s="188"/>
      <c r="L24" s="188"/>
      <c r="M24" s="188"/>
      <c r="N24" s="189"/>
      <c r="O24" s="156" t="s">
        <v>92</v>
      </c>
      <c r="P24" s="188"/>
      <c r="Q24" s="188"/>
      <c r="R24" s="188"/>
      <c r="S24" s="189"/>
      <c r="T24" s="117" t="s">
        <v>100</v>
      </c>
      <c r="U24" s="210"/>
      <c r="V24" s="156" t="s">
        <v>101</v>
      </c>
      <c r="W24" s="188"/>
      <c r="X24" s="188"/>
      <c r="Y24" s="188"/>
      <c r="Z24" s="188"/>
      <c r="AA24" s="188"/>
      <c r="AB24" s="9"/>
    </row>
    <row r="25" spans="1:27" s="29" customFormat="1" ht="20.25" customHeight="1">
      <c r="A25" s="175"/>
      <c r="B25" s="167"/>
      <c r="C25" s="211" t="s">
        <v>35</v>
      </c>
      <c r="D25" s="212"/>
      <c r="E25" s="211" t="s">
        <v>93</v>
      </c>
      <c r="F25" s="212"/>
      <c r="G25" s="211" t="s">
        <v>94</v>
      </c>
      <c r="H25" s="212"/>
      <c r="I25" s="153" t="s">
        <v>35</v>
      </c>
      <c r="J25" s="213"/>
      <c r="K25" s="214" t="s">
        <v>93</v>
      </c>
      <c r="L25" s="215"/>
      <c r="M25" s="154" t="s">
        <v>94</v>
      </c>
      <c r="N25" s="155"/>
      <c r="O25" s="153" t="s">
        <v>35</v>
      </c>
      <c r="P25" s="155"/>
      <c r="Q25" s="153" t="s">
        <v>95</v>
      </c>
      <c r="R25" s="213"/>
      <c r="S25" s="216" t="s">
        <v>96</v>
      </c>
      <c r="T25" s="217"/>
      <c r="U25" s="208"/>
      <c r="V25" s="153" t="s">
        <v>35</v>
      </c>
      <c r="W25" s="213"/>
      <c r="X25" s="153" t="s">
        <v>95</v>
      </c>
      <c r="Y25" s="213"/>
      <c r="Z25" s="153" t="s">
        <v>96</v>
      </c>
      <c r="AA25" s="218"/>
    </row>
    <row r="26" spans="1:26" s="29" customFormat="1" ht="19.5" customHeight="1">
      <c r="A26" s="96"/>
      <c r="B26" s="219"/>
      <c r="C26" s="86"/>
      <c r="E26" s="86"/>
      <c r="F26" s="100"/>
      <c r="G26" s="86"/>
      <c r="H26" s="100"/>
      <c r="I26" s="86"/>
      <c r="K26" s="220"/>
      <c r="L26" s="221"/>
      <c r="M26" s="96"/>
      <c r="N26" s="98"/>
      <c r="O26" s="86"/>
      <c r="Q26" s="86"/>
      <c r="R26" s="101"/>
      <c r="S26" s="219"/>
      <c r="T26" s="86"/>
      <c r="U26" s="101"/>
      <c r="V26" s="86"/>
      <c r="W26" s="101"/>
      <c r="X26" s="76"/>
      <c r="Y26" s="101"/>
      <c r="Z26" s="76"/>
    </row>
    <row r="27" spans="1:27" s="94" customFormat="1" ht="19.5" customHeight="1">
      <c r="A27" s="95" t="s">
        <v>9</v>
      </c>
      <c r="B27" s="109">
        <v>443</v>
      </c>
      <c r="C27" s="174">
        <v>56616523</v>
      </c>
      <c r="D27" s="150"/>
      <c r="E27" s="222">
        <v>14613204</v>
      </c>
      <c r="F27" s="150"/>
      <c r="G27" s="174">
        <v>42003319</v>
      </c>
      <c r="H27" s="150"/>
      <c r="I27" s="174">
        <v>9662488</v>
      </c>
      <c r="J27" s="150"/>
      <c r="K27" s="181">
        <v>336065</v>
      </c>
      <c r="L27" s="223"/>
      <c r="M27" s="198">
        <v>9326423</v>
      </c>
      <c r="N27" s="224"/>
      <c r="O27" s="174">
        <v>673529</v>
      </c>
      <c r="P27" s="224"/>
      <c r="Q27" s="174">
        <v>113745</v>
      </c>
      <c r="R27" s="150"/>
      <c r="S27" s="110">
        <v>559784</v>
      </c>
      <c r="T27" s="174">
        <v>7466597</v>
      </c>
      <c r="U27" s="150"/>
      <c r="V27" s="174">
        <v>58138885</v>
      </c>
      <c r="W27" s="150"/>
      <c r="X27" s="198">
        <v>14835524</v>
      </c>
      <c r="Y27" s="224"/>
      <c r="Z27" s="198">
        <v>43303361</v>
      </c>
      <c r="AA27" s="198"/>
    </row>
    <row r="28" spans="1:26" s="29" customFormat="1" ht="19.5" customHeight="1">
      <c r="A28" s="76"/>
      <c r="B28" s="81"/>
      <c r="C28" s="86"/>
      <c r="E28" s="86"/>
      <c r="F28" s="101"/>
      <c r="G28" s="86"/>
      <c r="I28" s="86"/>
      <c r="K28" s="113"/>
      <c r="L28" s="47"/>
      <c r="M28" s="76"/>
      <c r="N28" s="28"/>
      <c r="O28" s="86"/>
      <c r="Q28" s="86"/>
      <c r="R28" s="101"/>
      <c r="S28" s="81"/>
      <c r="T28" s="86"/>
      <c r="U28" s="101"/>
      <c r="V28" s="86"/>
      <c r="W28" s="101"/>
      <c r="X28" s="86"/>
      <c r="Y28" s="101"/>
      <c r="Z28" s="76"/>
    </row>
    <row r="29" spans="1:27" s="29" customFormat="1" ht="19.5" customHeight="1">
      <c r="A29" s="225" t="s">
        <v>97</v>
      </c>
      <c r="B29" s="226">
        <v>304</v>
      </c>
      <c r="C29" s="185">
        <v>13968039</v>
      </c>
      <c r="D29" s="150"/>
      <c r="E29" s="227">
        <v>4652324</v>
      </c>
      <c r="F29" s="150"/>
      <c r="G29" s="227">
        <v>9315715</v>
      </c>
      <c r="H29" s="150"/>
      <c r="I29" s="227">
        <v>1931429</v>
      </c>
      <c r="J29" s="150"/>
      <c r="K29" s="227">
        <v>53242</v>
      </c>
      <c r="L29" s="228"/>
      <c r="M29" s="229">
        <v>1878187</v>
      </c>
      <c r="N29" s="228"/>
      <c r="O29" s="227">
        <v>192970</v>
      </c>
      <c r="P29" s="228"/>
      <c r="Q29" s="227">
        <v>68656</v>
      </c>
      <c r="R29" s="150"/>
      <c r="S29" s="230">
        <v>124314</v>
      </c>
      <c r="T29" s="227">
        <v>1581201</v>
      </c>
      <c r="U29" s="150"/>
      <c r="V29" s="227">
        <v>14125297</v>
      </c>
      <c r="W29" s="150"/>
      <c r="X29" s="227">
        <v>4636910</v>
      </c>
      <c r="Y29" s="228"/>
      <c r="Z29" s="227">
        <v>9488387</v>
      </c>
      <c r="AA29" s="231"/>
    </row>
    <row r="30" spans="1:27" s="29" customFormat="1" ht="19.5" customHeight="1">
      <c r="A30" s="27" t="s">
        <v>17</v>
      </c>
      <c r="B30" s="232">
        <v>113</v>
      </c>
      <c r="C30" s="233">
        <v>18945731</v>
      </c>
      <c r="D30" s="150"/>
      <c r="E30" s="149">
        <v>4379447</v>
      </c>
      <c r="F30" s="150"/>
      <c r="G30" s="149">
        <v>14566284</v>
      </c>
      <c r="H30" s="150"/>
      <c r="I30" s="149">
        <v>3333324</v>
      </c>
      <c r="J30" s="150"/>
      <c r="K30" s="145">
        <v>96199</v>
      </c>
      <c r="L30" s="234"/>
      <c r="M30" s="235">
        <v>3237125</v>
      </c>
      <c r="N30" s="234"/>
      <c r="O30" s="145">
        <v>192693</v>
      </c>
      <c r="P30" s="234"/>
      <c r="Q30" s="145" t="s">
        <v>98</v>
      </c>
      <c r="R30" s="150"/>
      <c r="S30" s="113" t="s">
        <v>98</v>
      </c>
      <c r="T30" s="145">
        <v>2701437</v>
      </c>
      <c r="U30" s="150"/>
      <c r="V30" s="145">
        <v>19384925</v>
      </c>
      <c r="W30" s="150"/>
      <c r="X30" s="145" t="s">
        <v>98</v>
      </c>
      <c r="Y30" s="234"/>
      <c r="Z30" s="145" t="s">
        <v>98</v>
      </c>
      <c r="AA30" s="235"/>
    </row>
    <row r="31" spans="1:27" s="29" customFormat="1" ht="19.5" customHeight="1">
      <c r="A31" s="91" t="s">
        <v>55</v>
      </c>
      <c r="B31" s="236">
        <v>26</v>
      </c>
      <c r="C31" s="237">
        <v>23702753</v>
      </c>
      <c r="D31" s="116"/>
      <c r="E31" s="151">
        <v>5581433</v>
      </c>
      <c r="F31" s="116"/>
      <c r="G31" s="151">
        <v>18121320</v>
      </c>
      <c r="H31" s="116"/>
      <c r="I31" s="151">
        <v>4397735</v>
      </c>
      <c r="J31" s="116"/>
      <c r="K31" s="147">
        <v>186624</v>
      </c>
      <c r="L31" s="238"/>
      <c r="M31" s="239">
        <v>4211111</v>
      </c>
      <c r="N31" s="238"/>
      <c r="O31" s="147">
        <v>287866</v>
      </c>
      <c r="P31" s="238"/>
      <c r="Q31" s="147" t="s">
        <v>98</v>
      </c>
      <c r="R31" s="116"/>
      <c r="S31" s="115" t="s">
        <v>98</v>
      </c>
      <c r="T31" s="147">
        <v>3183959</v>
      </c>
      <c r="U31" s="116"/>
      <c r="V31" s="147">
        <v>24628663</v>
      </c>
      <c r="W31" s="116"/>
      <c r="X31" s="147" t="s">
        <v>98</v>
      </c>
      <c r="Y31" s="238"/>
      <c r="Z31" s="147" t="s">
        <v>98</v>
      </c>
      <c r="AA31" s="239"/>
    </row>
    <row r="32" spans="17:24" ht="13.5">
      <c r="Q32" s="34"/>
      <c r="R32" s="34"/>
      <c r="W32" s="240"/>
      <c r="X32" s="31"/>
    </row>
  </sheetData>
  <sheetProtection/>
  <mergeCells count="140">
    <mergeCell ref="V15:W15"/>
    <mergeCell ref="X15:Y15"/>
    <mergeCell ref="J14:K14"/>
    <mergeCell ref="L14:M14"/>
    <mergeCell ref="J15:K15"/>
    <mergeCell ref="L15:M15"/>
    <mergeCell ref="P15:Q15"/>
    <mergeCell ref="R15:S15"/>
    <mergeCell ref="P14:Q14"/>
    <mergeCell ref="R14:S14"/>
    <mergeCell ref="V12:W12"/>
    <mergeCell ref="X12:Y12"/>
    <mergeCell ref="V13:W13"/>
    <mergeCell ref="X13:Y13"/>
    <mergeCell ref="V14:W14"/>
    <mergeCell ref="X14:Y14"/>
    <mergeCell ref="J13:K13"/>
    <mergeCell ref="L13:M13"/>
    <mergeCell ref="P13:Q13"/>
    <mergeCell ref="R13:S13"/>
    <mergeCell ref="J12:K12"/>
    <mergeCell ref="L12:M12"/>
    <mergeCell ref="P12:Q12"/>
    <mergeCell ref="R12:S12"/>
    <mergeCell ref="V11:W11"/>
    <mergeCell ref="X11:Y11"/>
    <mergeCell ref="J10:K10"/>
    <mergeCell ref="L10:M10"/>
    <mergeCell ref="J11:K11"/>
    <mergeCell ref="L11:M11"/>
    <mergeCell ref="P11:Q11"/>
    <mergeCell ref="R11:S11"/>
    <mergeCell ref="P10:Q10"/>
    <mergeCell ref="R10:S10"/>
    <mergeCell ref="V7:W7"/>
    <mergeCell ref="X7:Y7"/>
    <mergeCell ref="V8:W8"/>
    <mergeCell ref="X8:Y8"/>
    <mergeCell ref="V10:W10"/>
    <mergeCell ref="X10:Y10"/>
    <mergeCell ref="J8:K8"/>
    <mergeCell ref="L8:M8"/>
    <mergeCell ref="P8:Q8"/>
    <mergeCell ref="R8:S8"/>
    <mergeCell ref="J6:K6"/>
    <mergeCell ref="L6:M6"/>
    <mergeCell ref="P6:Q6"/>
    <mergeCell ref="R6:S6"/>
    <mergeCell ref="J5:K5"/>
    <mergeCell ref="L5:M5"/>
    <mergeCell ref="P5:Q5"/>
    <mergeCell ref="R5:S5"/>
    <mergeCell ref="U4:U6"/>
    <mergeCell ref="V4:W4"/>
    <mergeCell ref="X4:Z4"/>
    <mergeCell ref="AA4:AA6"/>
    <mergeCell ref="V5:W5"/>
    <mergeCell ref="X5:Y5"/>
    <mergeCell ref="V6:W6"/>
    <mergeCell ref="X6:Y6"/>
    <mergeCell ref="V3:AA3"/>
    <mergeCell ref="C4:D4"/>
    <mergeCell ref="E4:E6"/>
    <mergeCell ref="G4:H4"/>
    <mergeCell ref="I4:I6"/>
    <mergeCell ref="J4:K4"/>
    <mergeCell ref="L4:N4"/>
    <mergeCell ref="O4:O6"/>
    <mergeCell ref="P4:Q4"/>
    <mergeCell ref="R4:T4"/>
    <mergeCell ref="B3:E3"/>
    <mergeCell ref="F3:I3"/>
    <mergeCell ref="J3:O3"/>
    <mergeCell ref="P3:U3"/>
    <mergeCell ref="C27:D27"/>
    <mergeCell ref="C29:D29"/>
    <mergeCell ref="C30:D30"/>
    <mergeCell ref="C31:D31"/>
    <mergeCell ref="E31:F31"/>
    <mergeCell ref="I25:J25"/>
    <mergeCell ref="I27:J27"/>
    <mergeCell ref="I29:J29"/>
    <mergeCell ref="I30:J30"/>
    <mergeCell ref="I31:J31"/>
    <mergeCell ref="G31:H31"/>
    <mergeCell ref="E25:F25"/>
    <mergeCell ref="E27:F27"/>
    <mergeCell ref="K31:L31"/>
    <mergeCell ref="M25:N25"/>
    <mergeCell ref="M27:N27"/>
    <mergeCell ref="M29:N29"/>
    <mergeCell ref="M30:N30"/>
    <mergeCell ref="M31:N31"/>
    <mergeCell ref="K25:L25"/>
    <mergeCell ref="K27:L27"/>
    <mergeCell ref="K29:L29"/>
    <mergeCell ref="K30:L30"/>
    <mergeCell ref="O27:P27"/>
    <mergeCell ref="O29:P29"/>
    <mergeCell ref="O30:P30"/>
    <mergeCell ref="O31:P31"/>
    <mergeCell ref="O25:P25"/>
    <mergeCell ref="V27:W27"/>
    <mergeCell ref="V29:W29"/>
    <mergeCell ref="V25:W25"/>
    <mergeCell ref="T27:U27"/>
    <mergeCell ref="T29:U29"/>
    <mergeCell ref="T24:U25"/>
    <mergeCell ref="Q25:R25"/>
    <mergeCell ref="V24:AA24"/>
    <mergeCell ref="X25:Y25"/>
    <mergeCell ref="Q31:R31"/>
    <mergeCell ref="V30:W30"/>
    <mergeCell ref="V31:W31"/>
    <mergeCell ref="T30:U30"/>
    <mergeCell ref="T31:U31"/>
    <mergeCell ref="X30:Y30"/>
    <mergeCell ref="Q27:R27"/>
    <mergeCell ref="Q29:R29"/>
    <mergeCell ref="Q30:R30"/>
    <mergeCell ref="Z31:AA31"/>
    <mergeCell ref="X31:Y31"/>
    <mergeCell ref="I24:N24"/>
    <mergeCell ref="O24:S24"/>
    <mergeCell ref="Z25:AA25"/>
    <mergeCell ref="Z27:AA27"/>
    <mergeCell ref="Z29:AA29"/>
    <mergeCell ref="Z30:AA30"/>
    <mergeCell ref="X27:Y27"/>
    <mergeCell ref="X29:Y29"/>
    <mergeCell ref="A24:A25"/>
    <mergeCell ref="B24:B25"/>
    <mergeCell ref="G25:H25"/>
    <mergeCell ref="G30:H30"/>
    <mergeCell ref="G29:H29"/>
    <mergeCell ref="G27:H27"/>
    <mergeCell ref="E29:F29"/>
    <mergeCell ref="E30:F30"/>
    <mergeCell ref="C24:H24"/>
    <mergeCell ref="C25:D25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scale="87" r:id="rId1"/>
  <colBreaks count="1" manualBreakCount="1">
    <brk id="1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総務部情報政策課商工２</dc:creator>
  <cp:keywords/>
  <dc:description/>
  <cp:lastModifiedBy>FUKUI</cp:lastModifiedBy>
  <cp:lastPrinted>2010-02-05T01:38:25Z</cp:lastPrinted>
  <dcterms:created xsi:type="dcterms:W3CDTF">2001-09-18T10:24:20Z</dcterms:created>
  <dcterms:modified xsi:type="dcterms:W3CDTF">2010-02-22T01:16:31Z</dcterms:modified>
  <cp:category/>
  <cp:version/>
  <cp:contentType/>
  <cp:contentStatus/>
</cp:coreProperties>
</file>