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35" tabRatio="775" activeTab="0"/>
  </bookViews>
  <sheets>
    <sheet name="16税・財政目次" sheetId="1" r:id="rId1"/>
    <sheet name="16-1" sheetId="2" r:id="rId2"/>
    <sheet name="16-2" sheetId="3" r:id="rId3"/>
    <sheet name="16-3" sheetId="4" r:id="rId4"/>
    <sheet name="16-4" sheetId="5" r:id="rId5"/>
    <sheet name="16-5" sheetId="6" r:id="rId6"/>
    <sheet name="16-6" sheetId="7" r:id="rId7"/>
    <sheet name="16-7" sheetId="8" r:id="rId8"/>
    <sheet name="16-8" sheetId="9" r:id="rId9"/>
    <sheet name="16-9" sheetId="10" r:id="rId10"/>
    <sheet name="16-10 " sheetId="11" r:id="rId11"/>
    <sheet name="16-11(1)" sheetId="12" r:id="rId12"/>
    <sheet name="16-11(2)" sheetId="13" r:id="rId13"/>
    <sheet name="16-11(3)-(6)" sheetId="14" r:id="rId14"/>
    <sheet name="16-12(1)" sheetId="15" r:id="rId15"/>
    <sheet name="16-12(2)" sheetId="16" r:id="rId16"/>
  </sheets>
  <externalReferences>
    <externalReference r:id="rId19"/>
  </externalReferences>
  <definedNames>
    <definedName name="_xlnm.Print_Area" localSheetId="1">'16-1'!$A$2:$F$27</definedName>
    <definedName name="_xlnm.Print_Area" localSheetId="10">'16-10 '!$A$2:$H$57</definedName>
    <definedName name="_xlnm.Print_Area" localSheetId="11">'16-11(1)'!$A$2:$S$29</definedName>
    <definedName name="_xlnm.Print_Area" localSheetId="12">'16-11(2)'!$A$2:$L$29</definedName>
    <definedName name="_xlnm.Print_Area" localSheetId="13">'16-11(3)-(6)'!$A$2:$F$60</definedName>
    <definedName name="_xlnm.Print_Area" localSheetId="14">'16-12(1)'!$A$2:$AA$33</definedName>
    <definedName name="_xlnm.Print_Area" localSheetId="15">'16-12(2)'!$A$2:$P$30</definedName>
    <definedName name="_xlnm.Print_Area" localSheetId="2">'16-2'!$A$2:$E$25</definedName>
    <definedName name="_xlnm.Print_Area" localSheetId="3">'16-3'!$A$2:$F$26</definedName>
    <definedName name="_xlnm.Print_Area" localSheetId="4">'16-4'!$A$2:$E$25</definedName>
    <definedName name="_xlnm.Print_Area" localSheetId="5">'16-5'!$A$2:$I$85</definedName>
    <definedName name="_xlnm.Print_Area" localSheetId="6">'16-6'!$A$2:$H$27</definedName>
    <definedName name="_xlnm.Print_Area" localSheetId="7">'16-7'!$A$2:$F$19</definedName>
    <definedName name="_xlnm.Print_Area" localSheetId="8">'16-8'!$A$2:$G$20</definedName>
    <definedName name="_xlnm.Print_Area" localSheetId="9">'16-9'!$A$2:$F$25</definedName>
    <definedName name="_xlnm.Print_Area" localSheetId="0">'16税・財政目次'!$A$1:$C$18</definedName>
    <definedName name="_xlnm.Print_Titles" localSheetId="5">'16-5'!$2:$7</definedName>
  </definedNames>
  <calcPr fullCalcOnLoad="1"/>
</workbook>
</file>

<file path=xl/comments8.xml><?xml version="1.0" encoding="utf-8"?>
<comments xmlns="http://schemas.openxmlformats.org/spreadsheetml/2006/main">
  <authors>
    <author>吉川 遼</author>
  </authors>
  <commentList>
    <comment ref="A12" authorId="0">
      <text>
        <r>
          <rPr>
            <b/>
            <sz val="9"/>
            <rFont val="MS P ゴシック"/>
            <family val="3"/>
          </rPr>
          <t>名称変更</t>
        </r>
      </text>
    </comment>
  </commentList>
</comments>
</file>

<file path=xl/sharedStrings.xml><?xml version="1.0" encoding="utf-8"?>
<sst xmlns="http://schemas.openxmlformats.org/spreadsheetml/2006/main" count="744" uniqueCount="405">
  <si>
    <t>16　税・財政</t>
  </si>
  <si>
    <t>税目別</t>
  </si>
  <si>
    <t>予算額</t>
  </si>
  <si>
    <t>調定額</t>
  </si>
  <si>
    <t>税額</t>
  </si>
  <si>
    <t>件数(件)</t>
  </si>
  <si>
    <t>収入済額</t>
  </si>
  <si>
    <t>収入未済額</t>
  </si>
  <si>
    <t>収入歩合(％)</t>
  </si>
  <si>
    <t>対予算</t>
  </si>
  <si>
    <t>対調定</t>
  </si>
  <si>
    <t>現</t>
  </si>
  <si>
    <t>滞</t>
  </si>
  <si>
    <t>計</t>
  </si>
  <si>
    <t>県民税</t>
  </si>
  <si>
    <t>譲渡所得割</t>
  </si>
  <si>
    <t>事業税</t>
  </si>
  <si>
    <t>地方消費税譲渡割</t>
  </si>
  <si>
    <t>地方消費税貨物割</t>
  </si>
  <si>
    <t>不動産取得税</t>
  </si>
  <si>
    <t>県たばこ税</t>
  </si>
  <si>
    <t>ゴルフ場利用税</t>
  </si>
  <si>
    <t>自動車税</t>
  </si>
  <si>
    <t>固定資産税</t>
  </si>
  <si>
    <t>核燃料税</t>
  </si>
  <si>
    <t>自動車取得税</t>
  </si>
  <si>
    <t>軽油引取税</t>
  </si>
  <si>
    <t>旧法による税</t>
  </si>
  <si>
    <t>（単位：千円）</t>
  </si>
  <si>
    <t>資　料：福井県税務課</t>
  </si>
  <si>
    <t>総　　　額</t>
  </si>
  <si>
    <t>狩　猟　税</t>
  </si>
  <si>
    <t>本　　庁</t>
  </si>
  <si>
    <t>福　　井</t>
  </si>
  <si>
    <t>昨年同期</t>
  </si>
  <si>
    <t>収入歩合（％）</t>
  </si>
  <si>
    <t>不納欠損額</t>
  </si>
  <si>
    <t>収入済額（Ｂ）</t>
  </si>
  <si>
    <t>調定額（Ａ）</t>
  </si>
  <si>
    <t>事務所別</t>
  </si>
  <si>
    <t>資　料：福井県税務課</t>
  </si>
  <si>
    <t>航空機燃料譲与税</t>
  </si>
  <si>
    <t>石油ガス譲与税</t>
  </si>
  <si>
    <t>地方道路譲与税</t>
  </si>
  <si>
    <t>対調定</t>
  </si>
  <si>
    <t>(単位：千円）</t>
  </si>
  <si>
    <t>収納済額</t>
  </si>
  <si>
    <t>徴収決定済額</t>
  </si>
  <si>
    <t>　〃（水道用水）</t>
  </si>
  <si>
    <t>　〃（臨海下水）</t>
  </si>
  <si>
    <t>　〃　　（工水）</t>
  </si>
  <si>
    <t>企業会計（病院）</t>
  </si>
  <si>
    <t>特別会計</t>
  </si>
  <si>
    <t>臨時財政対策債</t>
  </si>
  <si>
    <t>臨時財政特例債</t>
  </si>
  <si>
    <t>財源対策債</t>
  </si>
  <si>
    <t>特例債</t>
  </si>
  <si>
    <t>災害復旧費</t>
  </si>
  <si>
    <t>普通債</t>
  </si>
  <si>
    <t>一般会計</t>
  </si>
  <si>
    <t>総額</t>
  </si>
  <si>
    <t>減</t>
  </si>
  <si>
    <t>増</t>
  </si>
  <si>
    <t>国庫支出金</t>
  </si>
  <si>
    <t>使用料および手数料</t>
  </si>
  <si>
    <t>分担金および負担金</t>
  </si>
  <si>
    <t>交通安全対策特別交付金</t>
  </si>
  <si>
    <t>地方交付税</t>
  </si>
  <si>
    <t>地方特例交付金</t>
  </si>
  <si>
    <t>地方譲与税</t>
  </si>
  <si>
    <t>地方消費税清算金</t>
  </si>
  <si>
    <t>予算現額</t>
  </si>
  <si>
    <t>（単位：円）</t>
  </si>
  <si>
    <t>諸支出金</t>
  </si>
  <si>
    <t>農林水産費</t>
  </si>
  <si>
    <t>不用額</t>
  </si>
  <si>
    <t>翌年度繰越額</t>
  </si>
  <si>
    <t>支出済額</t>
  </si>
  <si>
    <t>有価証券</t>
  </si>
  <si>
    <t>㎡</t>
  </si>
  <si>
    <t>（注）　収入未済額は不能欠損も考慮した数字である。</t>
  </si>
  <si>
    <t>証                紙</t>
  </si>
  <si>
    <t>港 湾 整 備 事 業</t>
  </si>
  <si>
    <t>駐車場整備事業</t>
  </si>
  <si>
    <t>用地先行取得事業</t>
  </si>
  <si>
    <t>県 有 林 事 業</t>
  </si>
  <si>
    <t>林業改善資金貸付金</t>
  </si>
  <si>
    <t>沿岸漁業改善資金貸付金</t>
  </si>
  <si>
    <t>中小企業支援資金貸付金</t>
  </si>
  <si>
    <t>災 害 救 助 基 金</t>
  </si>
  <si>
    <t>用品等集中管理事業</t>
  </si>
  <si>
    <t>公債管理</t>
  </si>
  <si>
    <t>予算現額と収入
済額との比較</t>
  </si>
  <si>
    <t>収入未済額</t>
  </si>
  <si>
    <t>合   計</t>
  </si>
  <si>
    <t>福利厚生施設</t>
  </si>
  <si>
    <t>その他</t>
  </si>
  <si>
    <t>廃川敷</t>
  </si>
  <si>
    <t>廃道敷</t>
  </si>
  <si>
    <t>処分財産</t>
  </si>
  <si>
    <t>貸付財産</t>
  </si>
  <si>
    <t>公   舎</t>
  </si>
  <si>
    <t>普通財産</t>
  </si>
  <si>
    <t>山   林</t>
  </si>
  <si>
    <t>その他の施設</t>
  </si>
  <si>
    <t>公   園</t>
  </si>
  <si>
    <t>公営住宅</t>
  </si>
  <si>
    <t>学   校</t>
  </si>
  <si>
    <t>公共用財産</t>
  </si>
  <si>
    <t>その他の行政財産</t>
  </si>
  <si>
    <t>本   庁   舎</t>
  </si>
  <si>
    <t>行政財産</t>
  </si>
  <si>
    <t>決算年度中増減高</t>
  </si>
  <si>
    <t>延面積計</t>
  </si>
  <si>
    <t>非木造(延面積）</t>
  </si>
  <si>
    <t>木造(延面積）</t>
  </si>
  <si>
    <t>建物</t>
  </si>
  <si>
    <t>土地（地積）</t>
  </si>
  <si>
    <t>区分</t>
  </si>
  <si>
    <t>（単位：㎡）</t>
  </si>
  <si>
    <t>(1)土地および建物</t>
  </si>
  <si>
    <t>合  計</t>
  </si>
  <si>
    <t>若狭東
高等学校</t>
  </si>
  <si>
    <t>福井農林
高等学校</t>
  </si>
  <si>
    <t>奥越農林総合
事務所</t>
  </si>
  <si>
    <t>坂井農林総合
事務所</t>
  </si>
  <si>
    <t>福井農林総合
事務所</t>
  </si>
  <si>
    <t>畜産試験場</t>
  </si>
  <si>
    <t>農業試験場</t>
  </si>
  <si>
    <t>県有地</t>
  </si>
  <si>
    <t>決算年度末
現  在  高</t>
  </si>
  <si>
    <t>前年度末
現 在 高</t>
  </si>
  <si>
    <t>所管課</t>
  </si>
  <si>
    <t>(2)山林</t>
  </si>
  <si>
    <t>航空機</t>
  </si>
  <si>
    <t>浮ドック</t>
  </si>
  <si>
    <t>浮桟橋</t>
  </si>
  <si>
    <t>浮  標</t>
  </si>
  <si>
    <t>船  舶</t>
  </si>
  <si>
    <t>決算年度末現在高</t>
  </si>
  <si>
    <t>前年度末現在高</t>
  </si>
  <si>
    <t>(3)動産</t>
  </si>
  <si>
    <t>鉱業権</t>
  </si>
  <si>
    <t>地役権</t>
  </si>
  <si>
    <t>地上権</t>
  </si>
  <si>
    <t>(4)物権</t>
  </si>
  <si>
    <t>名称登録</t>
  </si>
  <si>
    <t>実用新案権</t>
  </si>
  <si>
    <t>特許権</t>
  </si>
  <si>
    <t>（単位：件）</t>
  </si>
  <si>
    <t>(5)無体財産権</t>
  </si>
  <si>
    <t>その他の証券</t>
  </si>
  <si>
    <t>地方債証券</t>
  </si>
  <si>
    <t>国 債 証 券</t>
  </si>
  <si>
    <t>(6)有価証券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</si>
  <si>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</si>
  <si>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</si>
  <si>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</si>
  <si>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</si>
  <si>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</si>
  <si>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</si>
  <si>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</si>
  <si>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</si>
  <si>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</si>
  <si>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</si>
  <si>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</si>
  <si>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</si>
  <si>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</si>
  <si>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</si>
  <si>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</si>
  <si>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</si>
  <si>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</si>
  <si>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</si>
  <si>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</si>
  <si>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</si>
  <si>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</si>
  <si>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</si>
  <si>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</si>
  <si>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手数料</t>
  </si>
  <si>
    <t>使用料</t>
  </si>
  <si>
    <t>地方消費
税交付金</t>
  </si>
  <si>
    <t>利子割
交付金</t>
  </si>
  <si>
    <t>地方譲与税</t>
  </si>
  <si>
    <t>地方税</t>
  </si>
  <si>
    <t>(1)歳入</t>
  </si>
  <si>
    <t>(2)歳出</t>
  </si>
  <si>
    <t>16-2</t>
  </si>
  <si>
    <t>16-3</t>
  </si>
  <si>
    <t>16-4</t>
  </si>
  <si>
    <t>16-5</t>
  </si>
  <si>
    <t>16-6</t>
  </si>
  <si>
    <t>16-7</t>
  </si>
  <si>
    <t>16-8</t>
  </si>
  <si>
    <t>税目別県税歳入決算</t>
  </si>
  <si>
    <t>事務所別県税歳入決算</t>
  </si>
  <si>
    <t>地方譲与税歳入決算</t>
  </si>
  <si>
    <t>国税徴収状況</t>
  </si>
  <si>
    <t>県地方債現在高</t>
  </si>
  <si>
    <t>県一般会計歳入決算</t>
  </si>
  <si>
    <t>県一般会計歳出決算</t>
  </si>
  <si>
    <t>県基金現在高</t>
  </si>
  <si>
    <t>市町別決算(1)歳入</t>
  </si>
  <si>
    <t>市町別決算(2)歳出</t>
  </si>
  <si>
    <t>県特別会計歳出決算</t>
  </si>
  <si>
    <t>県特別会計歳入決算</t>
  </si>
  <si>
    <t>不動産（土地）</t>
  </si>
  <si>
    <t>16　税・財政目次へ＜＜</t>
  </si>
  <si>
    <t>株券</t>
  </si>
  <si>
    <t>社債</t>
  </si>
  <si>
    <t>個　人</t>
  </si>
  <si>
    <t>法　人</t>
  </si>
  <si>
    <t>利　子　割</t>
  </si>
  <si>
    <t>配　当　割</t>
  </si>
  <si>
    <t>対調定(Ｂ/Ａ)</t>
  </si>
  <si>
    <t>16-1</t>
  </si>
  <si>
    <t>県有財産(1)土地および建物</t>
  </si>
  <si>
    <t>(2)山林</t>
  </si>
  <si>
    <t>(3)動産(4)物権(5)無体財産権(6)有価証券</t>
  </si>
  <si>
    <t>6　事務所別県税歳入決算</t>
  </si>
  <si>
    <t>警察･
消防施設</t>
  </si>
  <si>
    <t>分担金
および
負担金</t>
  </si>
  <si>
    <t>交通安全
対策特別
交付金</t>
  </si>
  <si>
    <t>ゴルフ場
利用税
交付金</t>
  </si>
  <si>
    <t>特別地方
消費税
交付金</t>
  </si>
  <si>
    <t>自動車
取得税
交付金</t>
  </si>
  <si>
    <t>福井県介護職員処遇改善等臨時特例基金</t>
  </si>
  <si>
    <t>福井県介護基盤緊急整備等臨時特例基金</t>
  </si>
  <si>
    <t>丹南農林総合
事務所</t>
  </si>
  <si>
    <t>面積</t>
  </si>
  <si>
    <t>立木の推定蓄積量</t>
  </si>
  <si>
    <t>（㎡）</t>
  </si>
  <si>
    <t>地方揮発油譲与税</t>
  </si>
  <si>
    <t>嶺　　南</t>
  </si>
  <si>
    <t>-</t>
  </si>
  <si>
    <t>　　　2. 旧法による税は、目的税による軽油引取税、料理飲食等消費税および特別地方消費税の合計である。</t>
  </si>
  <si>
    <t>鉱区税</t>
  </si>
  <si>
    <t>配当割
交付金
1)</t>
  </si>
  <si>
    <t>株式等
譲渡所得割交付金
2)</t>
  </si>
  <si>
    <t>県税</t>
  </si>
  <si>
    <t>財産収入</t>
  </si>
  <si>
    <t>寄附金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</si>
  <si>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</si>
  <si>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</si>
  <si>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</si>
  <si>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</si>
  <si>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</si>
  <si>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</si>
  <si>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</si>
  <si>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</si>
  <si>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</si>
  <si>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商工費</t>
  </si>
  <si>
    <t>土木費</t>
  </si>
  <si>
    <t>警察費</t>
  </si>
  <si>
    <t>教育費</t>
  </si>
  <si>
    <t>公債費</t>
  </si>
  <si>
    <t>予備費</t>
  </si>
  <si>
    <t>16税・財政目次へ＜＜</t>
  </si>
  <si>
    <t>現金</t>
  </si>
  <si>
    <t>債権</t>
  </si>
  <si>
    <t>用地費</t>
  </si>
  <si>
    <t>補償費</t>
  </si>
  <si>
    <t>（注）1. 収入未済額は不納欠損額を含む。</t>
  </si>
  <si>
    <t>16 税・財政</t>
  </si>
  <si>
    <t>スポーツふくい基金</t>
  </si>
  <si>
    <t>現金</t>
  </si>
  <si>
    <t>自然環境課</t>
  </si>
  <si>
    <t>４　県特別会計歳出決算</t>
  </si>
  <si>
    <t>３　県特別会計歳入決算</t>
  </si>
  <si>
    <t>２　県一般会計歳出決算</t>
  </si>
  <si>
    <t>１　県一般会計歳入決算</t>
  </si>
  <si>
    <t>　〃（臨海造成）</t>
  </si>
  <si>
    <t>（㎥）</t>
  </si>
  <si>
    <t>普通財産</t>
  </si>
  <si>
    <t>地方特例
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</si>
  <si>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</si>
  <si>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</si>
  <si>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</si>
  <si>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</si>
  <si>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</si>
  <si>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</si>
  <si>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</si>
  <si>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</si>
  <si>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</si>
  <si>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</si>
  <si>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</si>
  <si>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</si>
  <si>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前年度繰上
充当金</t>
  </si>
  <si>
    <t>鯖江市</t>
  </si>
  <si>
    <t>福井県海岸漂着物対策基金</t>
  </si>
  <si>
    <t>農業構造改革支援基金</t>
  </si>
  <si>
    <t>嶺南振興局
二州農林部</t>
  </si>
  <si>
    <t>資　料：国税庁統計年報</t>
  </si>
  <si>
    <t>（単位：百万円）</t>
  </si>
  <si>
    <t>地域医療介護総合確保基金</t>
  </si>
  <si>
    <t xml:space="preserve">  </t>
  </si>
  <si>
    <t>-</t>
  </si>
  <si>
    <t>（注）1.所得税には、復興特別所得税を含む。</t>
  </si>
  <si>
    <t>福井県高校生修学等支援基金</t>
  </si>
  <si>
    <t>国民健康保険財政安定化基金</t>
  </si>
  <si>
    <t>嶺南振興局
林業水産部</t>
  </si>
  <si>
    <t>船舶</t>
  </si>
  <si>
    <t>1機</t>
  </si>
  <si>
    <t>（単位：千円）</t>
  </si>
  <si>
    <t>奨学金返還支援基金</t>
  </si>
  <si>
    <t>母子父子寡婦福祉資金貸付金</t>
  </si>
  <si>
    <t>７　地方譲与税歳入決算</t>
  </si>
  <si>
    <t>８　国税徴収状況</t>
  </si>
  <si>
    <t>９　県地方債現在高</t>
  </si>
  <si>
    <t>１０　県基金現在高</t>
  </si>
  <si>
    <t>１１　県有財産</t>
  </si>
  <si>
    <t>16-9</t>
  </si>
  <si>
    <t>16-10</t>
  </si>
  <si>
    <t>16-11(1)</t>
  </si>
  <si>
    <t>16-11(2)</t>
  </si>
  <si>
    <t>16-11(3)(4)</t>
  </si>
  <si>
    <t>16-12(1)</t>
  </si>
  <si>
    <t>16-12(2)</t>
  </si>
  <si>
    <t>分  収
地上権</t>
  </si>
  <si>
    <t>財政調整基金</t>
  </si>
  <si>
    <t>災害救助基金</t>
  </si>
  <si>
    <t>土地開発基金</t>
  </si>
  <si>
    <t>奨学育英基金</t>
  </si>
  <si>
    <t>児童福祉事業基金</t>
  </si>
  <si>
    <t>社会福祉施設整備事業等基金</t>
  </si>
  <si>
    <t>雪対策基金</t>
  </si>
  <si>
    <t>企業立地促進資金貸付基金</t>
  </si>
  <si>
    <t>地域活性化基金</t>
  </si>
  <si>
    <t>自然保護基金</t>
  </si>
  <si>
    <t>県債管理基金</t>
  </si>
  <si>
    <t>石油備蓄基地被害漁業者救済基金</t>
  </si>
  <si>
    <t>地域振興基金</t>
  </si>
  <si>
    <t>環境保全基金</t>
  </si>
  <si>
    <t>高齢者保健福祉基金</t>
  </si>
  <si>
    <t>中山間地域土地改良施設等保全基金</t>
  </si>
  <si>
    <t>科学技術振興施設整備基金</t>
  </si>
  <si>
    <t>科学学術顕彰基金</t>
  </si>
  <si>
    <t>災害ボランティア活動基金</t>
  </si>
  <si>
    <t>介護保険財政安定化基金</t>
  </si>
  <si>
    <t>森林整備地域活動支援基金</t>
  </si>
  <si>
    <t>後期高齢者医療財政安定化基金</t>
  </si>
  <si>
    <t>国営土地改良事業償還金管理基金</t>
  </si>
  <si>
    <t>教員指導力向上基金</t>
  </si>
  <si>
    <t>特別経済対策産業団地整備基金</t>
  </si>
  <si>
    <t>市町振興資金貸付基金</t>
  </si>
  <si>
    <t>　　　　が県内市町に対して交付されるもの</t>
  </si>
  <si>
    <t xml:space="preserve">     １６　税　　・財　　政</t>
  </si>
  <si>
    <t>平成30年度</t>
  </si>
  <si>
    <t>国民健康保険</t>
  </si>
  <si>
    <t>資　料：福井県財政課</t>
  </si>
  <si>
    <t>中山間農業・畜産課</t>
  </si>
  <si>
    <t>令和元年度</t>
  </si>
  <si>
    <t>元年度末現在高</t>
  </si>
  <si>
    <t>（～R1.9.30）</t>
  </si>
  <si>
    <t>令和元年度</t>
  </si>
  <si>
    <t>安心こども基金</t>
  </si>
  <si>
    <t>令和元年度末現在高</t>
  </si>
  <si>
    <t>令和2年度中増減高</t>
  </si>
  <si>
    <t>令和2年度末現在高</t>
  </si>
  <si>
    <t>　〃（流域下水）</t>
  </si>
  <si>
    <t>※特別会計および企業会計（流域下水）の令和２年度中増減高には、流域下水道企業会計の特別会計から</t>
  </si>
  <si>
    <t>　企業会計への移行（令和２年度４月１日）に伴う増減を含む。</t>
  </si>
  <si>
    <t>5　税目別県税歳入決算</t>
  </si>
  <si>
    <t>令和2年度</t>
  </si>
  <si>
    <t>自動車税環境性能割</t>
  </si>
  <si>
    <t>自動車税種別割</t>
  </si>
  <si>
    <t>令和２年度</t>
  </si>
  <si>
    <t>令和２年度</t>
  </si>
  <si>
    <t>自動車重量譲与税</t>
  </si>
  <si>
    <t>森林環境譲与税</t>
  </si>
  <si>
    <t>12　市町別決算</t>
  </si>
  <si>
    <t>　令和2年度</t>
  </si>
  <si>
    <t>自動車税
環境性能割
交付金</t>
  </si>
  <si>
    <t>法人事業税
交付金</t>
  </si>
  <si>
    <t>令和２年度</t>
  </si>
  <si>
    <t>鯖江市</t>
  </si>
  <si>
    <t>（注）1. 配当割交付金：県に納入された県民税配当割（上場株式などの配当等について課税される県税）のうち一定の額が県内市町に対して交付されるもの</t>
  </si>
  <si>
    <t>　　　2. 株式等譲渡所得割交付金：県に納入された県民税株式等譲渡所得割（特定口座内での上場株式等の譲渡益について課税される県税）のうち一定の額</t>
  </si>
  <si>
    <t>12　市町別決算</t>
  </si>
  <si>
    <t>令和元年度</t>
  </si>
  <si>
    <t>国税総額</t>
  </si>
  <si>
    <t>所  得  税</t>
  </si>
  <si>
    <t>　源泉分</t>
  </si>
  <si>
    <t>　申告分</t>
  </si>
  <si>
    <t>法  人  税</t>
  </si>
  <si>
    <t>相  続  税</t>
  </si>
  <si>
    <t>消  費  税</t>
  </si>
  <si>
    <t>消費税及び
地方消費税</t>
  </si>
  <si>
    <t xml:space="preserve">酒       税  </t>
  </si>
  <si>
    <t>その他</t>
  </si>
  <si>
    <t>　　　2.法人税には、地方法人税を含む。</t>
  </si>
  <si>
    <t>令和2年度中増減高</t>
  </si>
  <si>
    <t>2年度末現在高</t>
  </si>
  <si>
    <t>債権</t>
  </si>
  <si>
    <t>令和2年度</t>
  </si>
  <si>
    <t>資　料：福井県会計局「令和2年度福井県歳入歳出決算事項別明細書」</t>
  </si>
  <si>
    <t>資　料：福井県会計局「令和2年度福井県歳入歳出決算事項別明細書」</t>
  </si>
  <si>
    <t>資　料：福井県会計局「令和2年度福井県歳入歳出決算事項別明細書」</t>
  </si>
  <si>
    <t>資　料：福井県会計局「令和2年度福井県歳入歳出決算事項別明細書」</t>
  </si>
  <si>
    <t>資　料：福井県会計局「令和2年度福井県歳入歳出決算事項別明細書」</t>
  </si>
  <si>
    <t>資　料：福井県会計局「令和2年度福井県歳入歳出決算事項別明細書」</t>
  </si>
  <si>
    <t>平成30年度</t>
  </si>
  <si>
    <t>特別法人事業譲与税</t>
  </si>
  <si>
    <t>令和2年福井県統計年鑑</t>
  </si>
  <si>
    <t>資　料：福井県市町協働課</t>
  </si>
  <si>
    <t>資　料：福井県市町協働課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</si>
</sst>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_ * #,##0.0_ ;_ * \-#,##0.0_ ;_ * &quot;-&quot;?_ ;_ @_ "/>
    <numFmt numFmtId="179" formatCode="0_ "/>
    <numFmt numFmtId="180" formatCode="&quot;¥&quot;#,##0_);[Red]\(&quot;¥&quot;#,##0\)"/>
    <numFmt numFmtId="181" formatCode="#,###"/>
    <numFmt numFmtId="182" formatCode="#,##0;&quot;△&quot;#,##0;&quot;-&quot;"/>
    <numFmt numFmtId="183" formatCode="#,##0;[Red]\-#,##0;\-"/>
    <numFmt numFmtId="184" formatCode="#,##0.00_ ;[Red]\-#,##0.00\ "/>
    <numFmt numFmtId="185" formatCode="#,##0;&quot;△ &quot;#,##0"/>
    <numFmt numFmtId="186" formatCode="#,##0.00_ ;\ \-#,##0.00_ ;&quot;-&quot;_ ;_ @_ "/>
    <numFmt numFmtId="187" formatCode="General;;\-"/>
    <numFmt numFmtId="188" formatCode="0&quot;機&quot;"/>
    <numFmt numFmtId="189" formatCode="0&quot;機&quot;;;\-"/>
    <numFmt numFmtId="190" formatCode="0&quot;個&quot;"/>
    <numFmt numFmtId="191" formatCode="0&quot;個&quot;;;\-"/>
    <numFmt numFmtId="192" formatCode="0.00&quot;総&quot;\t"/>
    <numFmt numFmtId="193" formatCode="0.00&quot;総&quot;\t;;\-"/>
    <numFmt numFmtId="194" formatCode="0&quot;隻&quot;"/>
    <numFmt numFmtId="195" formatCode="0&quot;隻&quot;;;\-"/>
    <numFmt numFmtId="196" formatCode="#,##0;\-#,##0;\-"/>
    <numFmt numFmtId="197" formatCode="#,##0.0;[Red]\-#,##0.0"/>
    <numFmt numFmtId="198" formatCode="#,##0.00;&quot;△&quot;#,##0.00;&quot;-&quot;"/>
    <numFmt numFmtId="199" formatCode="#,##0.0_ ;[Red]\-#,##0.0\ ;\-\ "/>
    <numFmt numFmtId="200" formatCode="#,##0.000000000000000000_ ;[Red]\-#,##0.000000000000000000\ "/>
    <numFmt numFmtId="201" formatCode="#,##0;\△\ #,##0;\-"/>
    <numFmt numFmtId="202" formatCode="0.00;\-0.00;\-"/>
    <numFmt numFmtId="203" formatCode="0.0\ ;\△\ 0.0\ ;\-\ "/>
    <numFmt numFmtId="204" formatCode="#,##0.00_ "/>
    <numFmt numFmtId="205" formatCode="_ * #,##0.0_ ;_ * \-#,##0.0_ ;_ * &quot;-&quot;_ ;_ @_ "/>
    <numFmt numFmtId="206" formatCode="[&lt;=999]000;[&lt;=9999]000\-00;000\-0000"/>
    <numFmt numFmtId="207" formatCode="#,##0.0;&quot;△ &quot;#,##0.0"/>
    <numFmt numFmtId="208" formatCode="#,##0.0_);\(#,##0.0\)"/>
    <numFmt numFmtId="209" formatCode="#,##0.0_);\(#,##0.0\);@_ "/>
    <numFmt numFmtId="210" formatCode="#,##0;&quot;△&quot;\ #,##0;\-"/>
    <numFmt numFmtId="211" formatCode="0.0\ ;&quot;△&quot;\ 0.0\ ;\-\ "/>
    <numFmt numFmtId="212" formatCode="0.0_ ;[Red]\-0.0\ "/>
    <numFmt numFmtId="213" formatCode="0_);[Red]\(0\)"/>
    <numFmt numFmtId="214" formatCode="#,##0.00_);[Red]\(#,##0.00\)"/>
    <numFmt numFmtId="215" formatCode="0.0_);[Red]\(0.0\)"/>
    <numFmt numFmtId="216" formatCode="#,##0.000000000000000000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,##0.0\ ;&quot;△&quot;\ #,##0.0\ ;\-\ "/>
    <numFmt numFmtId="225" formatCode="#,##0_ ;[Red]\-#,##0\ ;\-\ "/>
    <numFmt numFmtId="226" formatCode="0.000;\-0.000;\-"/>
    <numFmt numFmtId="227" formatCode="#,##0;&quot;△&quot;\ #,##0;\-\ "/>
  </numFmts>
  <fonts count="9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8"/>
      <color indexed="30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sz val="10"/>
      <color indexed="10"/>
      <name val="ＭＳ 明朝"/>
      <family val="1"/>
    </font>
    <font>
      <sz val="8"/>
      <color indexed="30"/>
      <name val="ＭＳ 明朝"/>
      <family val="1"/>
    </font>
    <font>
      <sz val="11"/>
      <color indexed="30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FF"/>
      <name val="ＭＳ 明朝"/>
      <family val="1"/>
    </font>
    <font>
      <sz val="10"/>
      <color rgb="FF0000FF"/>
      <name val="ＭＳ ゴシック"/>
      <family val="3"/>
    </font>
    <font>
      <sz val="8"/>
      <color rgb="FF0070C0"/>
      <name val="ＭＳ 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.5"/>
      <color theme="1"/>
      <name val="ＭＳ 明朝"/>
      <family val="1"/>
    </font>
    <font>
      <sz val="10"/>
      <color rgb="FFFF0000"/>
      <name val="ＭＳ 明朝"/>
      <family val="1"/>
    </font>
    <font>
      <sz val="8"/>
      <color rgb="FF0070C0"/>
      <name val="ＭＳ 明朝"/>
      <family val="1"/>
    </font>
    <font>
      <sz val="11"/>
      <color rgb="FF0070C0"/>
      <name val="ＭＳ ゴシック"/>
      <family val="3"/>
    </font>
    <font>
      <sz val="11"/>
      <color rgb="FFFF0000"/>
      <name val="ＭＳ Ｐゴシック"/>
      <family val="3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6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61" fillId="0" borderId="0" xfId="43" applyAlignment="1" applyProtection="1" quotePrefix="1">
      <alignment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183" fontId="10" fillId="0" borderId="0" xfId="49" applyNumberFormat="1" applyFont="1" applyAlignment="1">
      <alignment vertical="center"/>
    </xf>
    <xf numFmtId="0" fontId="10" fillId="0" borderId="1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0" fillId="0" borderId="17" xfId="0" applyFont="1" applyBorder="1" applyAlignment="1">
      <alignment horizontal="distributed" vertical="center"/>
    </xf>
    <xf numFmtId="183" fontId="12" fillId="0" borderId="0" xfId="49" applyNumberFormat="1" applyFont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2" fontId="75" fillId="33" borderId="0" xfId="49" applyNumberFormat="1" applyFont="1" applyFill="1" applyBorder="1" applyAlignment="1">
      <alignment vertical="center"/>
    </xf>
    <xf numFmtId="182" fontId="76" fillId="33" borderId="0" xfId="49" applyNumberFormat="1" applyFont="1" applyFill="1" applyBorder="1" applyAlignment="1">
      <alignment vertical="center"/>
    </xf>
    <xf numFmtId="182" fontId="10" fillId="0" borderId="0" xfId="0" applyNumberFormat="1" applyFont="1" applyAlignment="1">
      <alignment/>
    </xf>
    <xf numFmtId="182" fontId="10" fillId="33" borderId="0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2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61" fillId="0" borderId="0" xfId="43" applyFill="1" applyAlignment="1" applyProtection="1">
      <alignment/>
      <protection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38" fontId="10" fillId="0" borderId="0" xfId="0" applyNumberFormat="1" applyFont="1" applyAlignment="1">
      <alignment/>
    </xf>
    <xf numFmtId="189" fontId="1" fillId="0" borderId="20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shrinkToFit="1"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/>
    </xf>
    <xf numFmtId="0" fontId="14" fillId="0" borderId="2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98" fontId="14" fillId="0" borderId="0" xfId="49" applyNumberFormat="1" applyFont="1" applyAlignment="1">
      <alignment vertical="center"/>
    </xf>
    <xf numFmtId="184" fontId="17" fillId="0" borderId="20" xfId="49" applyNumberFormat="1" applyFont="1" applyBorder="1" applyAlignment="1">
      <alignment horizontal="distributed" vertical="center" wrapText="1"/>
    </xf>
    <xf numFmtId="184" fontId="17" fillId="0" borderId="20" xfId="49" applyNumberFormat="1" applyFont="1" applyBorder="1" applyAlignment="1">
      <alignment horizontal="distributed" vertical="center"/>
    </xf>
    <xf numFmtId="184" fontId="14" fillId="0" borderId="20" xfId="49" applyNumberFormat="1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0" fillId="0" borderId="0" xfId="0" applyAlignment="1">
      <alignment horizontal="left" indent="1"/>
    </xf>
    <xf numFmtId="0" fontId="61" fillId="0" borderId="0" xfId="43" applyAlignment="1" applyProtection="1">
      <alignment/>
      <protection/>
    </xf>
    <xf numFmtId="183" fontId="75" fillId="0" borderId="0" xfId="0" applyNumberFormat="1" applyFont="1" applyAlignment="1">
      <alignment/>
    </xf>
    <xf numFmtId="201" fontId="10" fillId="0" borderId="0" xfId="49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98" fontId="8" fillId="0" borderId="0" xfId="49" applyNumberFormat="1" applyFont="1" applyAlignment="1">
      <alignment vertical="center"/>
    </xf>
    <xf numFmtId="198" fontId="8" fillId="0" borderId="0" xfId="49" applyNumberFormat="1" applyFont="1" applyAlignment="1">
      <alignment horizontal="right" vertical="center"/>
    </xf>
    <xf numFmtId="198" fontId="8" fillId="0" borderId="20" xfId="49" applyNumberFormat="1" applyFont="1" applyBorder="1" applyAlignment="1">
      <alignment vertical="center"/>
    </xf>
    <xf numFmtId="198" fontId="16" fillId="0" borderId="22" xfId="49" applyNumberFormat="1" applyFont="1" applyBorder="1" applyAlignment="1">
      <alignment vertical="center"/>
    </xf>
    <xf numFmtId="198" fontId="16" fillId="0" borderId="25" xfId="49" applyNumberFormat="1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61" fillId="0" borderId="0" xfId="43" applyFill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 wrapText="1"/>
    </xf>
    <xf numFmtId="0" fontId="10" fillId="0" borderId="0" xfId="0" applyNumberFormat="1" applyFont="1" applyFill="1" applyAlignment="1">
      <alignment/>
    </xf>
    <xf numFmtId="0" fontId="10" fillId="0" borderId="16" xfId="0" applyFont="1" applyFill="1" applyBorder="1" applyAlignment="1">
      <alignment horizontal="distributed" vertical="center"/>
    </xf>
    <xf numFmtId="183" fontId="75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185" fontId="10" fillId="0" borderId="0" xfId="49" applyNumberFormat="1" applyFont="1" applyFill="1" applyBorder="1" applyAlignment="1">
      <alignment vertical="center"/>
    </xf>
    <xf numFmtId="183" fontId="1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21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26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98" fontId="77" fillId="0" borderId="27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210" fontId="10" fillId="0" borderId="20" xfId="49" applyNumberFormat="1" applyFont="1" applyFill="1" applyBorder="1" applyAlignment="1">
      <alignment/>
    </xf>
    <xf numFmtId="210" fontId="10" fillId="0" borderId="0" xfId="49" applyNumberFormat="1" applyFont="1" applyFill="1" applyAlignment="1">
      <alignment/>
    </xf>
    <xf numFmtId="211" fontId="10" fillId="0" borderId="0" xfId="49" applyNumberFormat="1" applyFont="1" applyFill="1" applyAlignment="1">
      <alignment/>
    </xf>
    <xf numFmtId="0" fontId="10" fillId="0" borderId="0" xfId="0" applyFont="1" applyBorder="1" applyAlignment="1">
      <alignment vertical="center"/>
    </xf>
    <xf numFmtId="201" fontId="75" fillId="0" borderId="0" xfId="49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182" fontId="12" fillId="0" borderId="0" xfId="49" applyNumberFormat="1" applyFont="1" applyFill="1" applyBorder="1" applyAlignment="1">
      <alignment vertical="center"/>
    </xf>
    <xf numFmtId="182" fontId="12" fillId="33" borderId="0" xfId="49" applyNumberFormat="1" applyFont="1" applyFill="1" applyBorder="1" applyAlignment="1">
      <alignment vertical="center"/>
    </xf>
    <xf numFmtId="198" fontId="14" fillId="0" borderId="0" xfId="49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198" fontId="8" fillId="0" borderId="0" xfId="49" applyNumberFormat="1" applyFont="1" applyBorder="1" applyAlignment="1">
      <alignment vertical="center"/>
    </xf>
    <xf numFmtId="198" fontId="8" fillId="0" borderId="0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14" fillId="0" borderId="0" xfId="49" applyNumberFormat="1" applyFont="1" applyAlignment="1">
      <alignment vertical="center"/>
    </xf>
    <xf numFmtId="0" fontId="61" fillId="0" borderId="0" xfId="43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95" fontId="1" fillId="0" borderId="20" xfId="0" applyNumberFormat="1" applyFont="1" applyFill="1" applyBorder="1" applyAlignment="1">
      <alignment horizontal="center" vertical="center"/>
    </xf>
    <xf numFmtId="193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87" fontId="1" fillId="0" borderId="20" xfId="0" applyNumberFormat="1" applyFont="1" applyFill="1" applyBorder="1" applyAlignment="1">
      <alignment horizontal="center" vertical="center"/>
    </xf>
    <xf numFmtId="191" fontId="1" fillId="0" borderId="20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distributed" vertical="center"/>
    </xf>
    <xf numFmtId="186" fontId="1" fillId="0" borderId="20" xfId="49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22" xfId="0" applyNumberFormat="1" applyFont="1" applyFill="1" applyBorder="1" applyAlignment="1">
      <alignment horizontal="right" vertical="center"/>
    </xf>
    <xf numFmtId="41" fontId="1" fillId="0" borderId="20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center" vertical="center" shrinkToFit="1"/>
    </xf>
    <xf numFmtId="41" fontId="1" fillId="0" borderId="0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41" fontId="1" fillId="0" borderId="29" xfId="49" applyNumberFormat="1" applyFont="1" applyFill="1" applyBorder="1" applyAlignment="1">
      <alignment vertical="center"/>
    </xf>
    <xf numFmtId="41" fontId="1" fillId="0" borderId="20" xfId="49" applyNumberFormat="1" applyFont="1" applyFill="1" applyBorder="1" applyAlignment="1">
      <alignment horizontal="right" vertical="center"/>
    </xf>
    <xf numFmtId="0" fontId="78" fillId="0" borderId="0" xfId="43" applyFont="1" applyFill="1" applyAlignment="1" applyProtection="1">
      <alignment/>
      <protection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79" fillId="0" borderId="10" xfId="0" applyFont="1" applyFill="1" applyBorder="1" applyAlignment="1">
      <alignment/>
    </xf>
    <xf numFmtId="0" fontId="80" fillId="0" borderId="10" xfId="0" applyFont="1" applyFill="1" applyBorder="1" applyAlignment="1">
      <alignment/>
    </xf>
    <xf numFmtId="0" fontId="83" fillId="0" borderId="30" xfId="0" applyFont="1" applyFill="1" applyBorder="1" applyAlignment="1">
      <alignment vertical="center"/>
    </xf>
    <xf numFmtId="0" fontId="83" fillId="0" borderId="0" xfId="0" applyFont="1" applyFill="1" applyAlignment="1">
      <alignment vertical="center"/>
    </xf>
    <xf numFmtId="0" fontId="83" fillId="0" borderId="25" xfId="0" applyFont="1" applyFill="1" applyBorder="1" applyAlignment="1">
      <alignment vertical="center"/>
    </xf>
    <xf numFmtId="0" fontId="83" fillId="0" borderId="18" xfId="0" applyFont="1" applyFill="1" applyBorder="1" applyAlignment="1">
      <alignment vertical="center"/>
    </xf>
    <xf numFmtId="0" fontId="80" fillId="0" borderId="12" xfId="0" applyFont="1" applyFill="1" applyBorder="1" applyAlignment="1">
      <alignment horizontal="distributed" vertical="center"/>
    </xf>
    <xf numFmtId="0" fontId="80" fillId="0" borderId="0" xfId="0" applyFont="1" applyFill="1" applyBorder="1" applyAlignment="1">
      <alignment horizontal="distributed"/>
    </xf>
    <xf numFmtId="0" fontId="80" fillId="0" borderId="16" xfId="0" applyFont="1" applyFill="1" applyBorder="1" applyAlignment="1">
      <alignment horizontal="distributed" indent="1"/>
    </xf>
    <xf numFmtId="183" fontId="80" fillId="0" borderId="0" xfId="49" applyNumberFormat="1" applyFont="1" applyFill="1" applyAlignment="1">
      <alignment horizontal="right"/>
    </xf>
    <xf numFmtId="38" fontId="80" fillId="0" borderId="0" xfId="49" applyFont="1" applyFill="1" applyAlignment="1">
      <alignment/>
    </xf>
    <xf numFmtId="0" fontId="83" fillId="0" borderId="0" xfId="0" applyFont="1" applyFill="1" applyAlignment="1">
      <alignment/>
    </xf>
    <xf numFmtId="0" fontId="80" fillId="0" borderId="17" xfId="0" applyFont="1" applyFill="1" applyBorder="1" applyAlignment="1">
      <alignment horizontal="distributed" indent="1"/>
    </xf>
    <xf numFmtId="0" fontId="80" fillId="0" borderId="17" xfId="0" applyFont="1" applyFill="1" applyBorder="1" applyAlignment="1">
      <alignment horizontal="left" indent="1" shrinkToFit="1"/>
    </xf>
    <xf numFmtId="40" fontId="80" fillId="0" borderId="0" xfId="49" applyNumberFormat="1" applyFont="1" applyFill="1" applyAlignment="1">
      <alignment/>
    </xf>
    <xf numFmtId="184" fontId="80" fillId="0" borderId="0" xfId="49" applyNumberFormat="1" applyFont="1" applyFill="1" applyAlignment="1">
      <alignment/>
    </xf>
    <xf numFmtId="184" fontId="81" fillId="0" borderId="0" xfId="49" applyNumberFormat="1" applyFont="1" applyFill="1" applyAlignment="1">
      <alignment/>
    </xf>
    <xf numFmtId="0" fontId="80" fillId="0" borderId="0" xfId="0" applyFont="1" applyFill="1" applyBorder="1" applyAlignment="1">
      <alignment horizontal="distributed" shrinkToFit="1"/>
    </xf>
    <xf numFmtId="0" fontId="80" fillId="0" borderId="0" xfId="0" applyFont="1" applyFill="1" applyBorder="1" applyAlignment="1">
      <alignment horizontal="distributed" wrapText="1" shrinkToFit="1"/>
    </xf>
    <xf numFmtId="183" fontId="80" fillId="0" borderId="0" xfId="49" applyNumberFormat="1" applyFont="1" applyFill="1" applyBorder="1" applyAlignment="1">
      <alignment horizontal="right"/>
    </xf>
    <xf numFmtId="38" fontId="80" fillId="0" borderId="0" xfId="49" applyFont="1" applyFill="1" applyBorder="1" applyAlignment="1">
      <alignment/>
    </xf>
    <xf numFmtId="0" fontId="81" fillId="0" borderId="0" xfId="0" applyFont="1" applyFill="1" applyBorder="1" applyAlignment="1">
      <alignment/>
    </xf>
    <xf numFmtId="38" fontId="80" fillId="0" borderId="25" xfId="49" applyFont="1" applyFill="1" applyBorder="1" applyAlignment="1">
      <alignment/>
    </xf>
    <xf numFmtId="0" fontId="81" fillId="0" borderId="25" xfId="0" applyFont="1" applyFill="1" applyBorder="1" applyAlignment="1">
      <alignment/>
    </xf>
    <xf numFmtId="41" fontId="12" fillId="0" borderId="0" xfId="49" applyNumberFormat="1" applyFont="1" applyFill="1" applyAlignment="1">
      <alignment vertical="center"/>
    </xf>
    <xf numFmtId="178" fontId="12" fillId="0" borderId="0" xfId="49" applyNumberFormat="1" applyFont="1" applyFill="1" applyAlignment="1">
      <alignment vertical="center"/>
    </xf>
    <xf numFmtId="41" fontId="6" fillId="0" borderId="20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horizontal="right" vertical="center"/>
    </xf>
    <xf numFmtId="183" fontId="10" fillId="0" borderId="0" xfId="49" applyNumberFormat="1" applyFont="1" applyFill="1" applyAlignment="1">
      <alignment vertical="center"/>
    </xf>
    <xf numFmtId="183" fontId="10" fillId="0" borderId="0" xfId="49" applyNumberFormat="1" applyFont="1" applyFill="1" applyAlignment="1">
      <alignment horizontal="right" vertical="center"/>
    </xf>
    <xf numFmtId="183" fontId="10" fillId="0" borderId="25" xfId="49" applyNumberFormat="1" applyFont="1" applyFill="1" applyBorder="1" applyAlignment="1">
      <alignment vertical="center"/>
    </xf>
    <xf numFmtId="183" fontId="10" fillId="0" borderId="25" xfId="49" applyNumberFormat="1" applyFont="1" applyFill="1" applyBorder="1" applyAlignment="1">
      <alignment horizontal="right" vertical="center"/>
    </xf>
    <xf numFmtId="183" fontId="76" fillId="0" borderId="0" xfId="49" applyNumberFormat="1" applyFont="1" applyFill="1" applyAlignment="1">
      <alignment vertical="center"/>
    </xf>
    <xf numFmtId="183" fontId="12" fillId="0" borderId="0" xfId="49" applyNumberFormat="1" applyFont="1" applyFill="1" applyAlignment="1">
      <alignment vertical="center"/>
    </xf>
    <xf numFmtId="183" fontId="75" fillId="0" borderId="0" xfId="49" applyNumberFormat="1" applyFont="1" applyFill="1" applyBorder="1" applyAlignment="1">
      <alignment vertical="center"/>
    </xf>
    <xf numFmtId="183" fontId="75" fillId="0" borderId="0" xfId="49" applyNumberFormat="1" applyFont="1" applyFill="1" applyAlignment="1">
      <alignment vertical="center"/>
    </xf>
    <xf numFmtId="183" fontId="75" fillId="0" borderId="25" xfId="49" applyNumberFormat="1" applyFont="1" applyFill="1" applyBorder="1" applyAlignment="1">
      <alignment vertical="center"/>
    </xf>
    <xf numFmtId="201" fontId="10" fillId="0" borderId="0" xfId="49" applyNumberFormat="1" applyFont="1" applyFill="1" applyBorder="1" applyAlignment="1">
      <alignment horizontal="right" vertical="center"/>
    </xf>
    <xf numFmtId="201" fontId="10" fillId="0" borderId="25" xfId="49" applyNumberFormat="1" applyFont="1" applyFill="1" applyBorder="1" applyAlignment="1">
      <alignment vertical="center"/>
    </xf>
    <xf numFmtId="201" fontId="75" fillId="0" borderId="25" xfId="49" applyNumberFormat="1" applyFont="1" applyFill="1" applyBorder="1" applyAlignment="1">
      <alignment vertical="center"/>
    </xf>
    <xf numFmtId="201" fontId="84" fillId="0" borderId="0" xfId="49" applyNumberFormat="1" applyFont="1" applyFill="1" applyBorder="1" applyAlignment="1">
      <alignment vertical="center"/>
    </xf>
    <xf numFmtId="201" fontId="76" fillId="0" borderId="0" xfId="49" applyNumberFormat="1" applyFont="1" applyFill="1" applyBorder="1" applyAlignment="1">
      <alignment vertical="center"/>
    </xf>
    <xf numFmtId="183" fontId="75" fillId="0" borderId="0" xfId="49" applyNumberFormat="1" applyFont="1" applyFill="1" applyAlignment="1">
      <alignment horizontal="right" vertical="center"/>
    </xf>
    <xf numFmtId="183" fontId="80" fillId="0" borderId="0" xfId="49" applyNumberFormat="1" applyFont="1" applyFill="1" applyAlignment="1">
      <alignment/>
    </xf>
    <xf numFmtId="183" fontId="81" fillId="0" borderId="0" xfId="49" applyNumberFormat="1" applyFont="1" applyFill="1" applyAlignment="1">
      <alignment/>
    </xf>
    <xf numFmtId="0" fontId="80" fillId="0" borderId="0" xfId="0" applyFont="1" applyFill="1" applyBorder="1" applyAlignment="1">
      <alignment horizontal="distributed" indent="1"/>
    </xf>
    <xf numFmtId="0" fontId="80" fillId="0" borderId="0" xfId="0" applyFont="1" applyFill="1" applyBorder="1" applyAlignment="1">
      <alignment horizontal="left" vertical="center"/>
    </xf>
    <xf numFmtId="0" fontId="80" fillId="0" borderId="25" xfId="0" applyFont="1" applyFill="1" applyBorder="1" applyAlignment="1">
      <alignment horizontal="distributed"/>
    </xf>
    <xf numFmtId="183" fontId="80" fillId="0" borderId="0" xfId="49" applyNumberFormat="1" applyFont="1" applyFill="1" applyBorder="1" applyAlignment="1">
      <alignment/>
    </xf>
    <xf numFmtId="183" fontId="81" fillId="0" borderId="0" xfId="49" applyNumberFormat="1" applyFont="1" applyFill="1" applyBorder="1" applyAlignment="1">
      <alignment/>
    </xf>
    <xf numFmtId="40" fontId="81" fillId="0" borderId="0" xfId="49" applyNumberFormat="1" applyFont="1" applyFill="1" applyAlignment="1">
      <alignment/>
    </xf>
    <xf numFmtId="183" fontId="80" fillId="0" borderId="25" xfId="49" applyNumberFormat="1" applyFont="1" applyFill="1" applyBorder="1" applyAlignment="1">
      <alignment/>
    </xf>
    <xf numFmtId="183" fontId="81" fillId="0" borderId="25" xfId="49" applyNumberFormat="1" applyFont="1" applyFill="1" applyBorder="1" applyAlignment="1">
      <alignment/>
    </xf>
    <xf numFmtId="183" fontId="80" fillId="0" borderId="22" xfId="49" applyNumberFormat="1" applyFont="1" applyFill="1" applyBorder="1" applyAlignment="1">
      <alignment horizontal="right"/>
    </xf>
    <xf numFmtId="198" fontId="8" fillId="0" borderId="0" xfId="49" applyNumberFormat="1" applyFont="1" applyFill="1" applyBorder="1" applyAlignment="1">
      <alignment horizontal="right" vertical="center"/>
    </xf>
    <xf numFmtId="198" fontId="8" fillId="0" borderId="0" xfId="49" applyNumberFormat="1" applyFont="1" applyFill="1" applyBorder="1" applyAlignment="1">
      <alignment vertical="center"/>
    </xf>
    <xf numFmtId="198" fontId="8" fillId="0" borderId="0" xfId="49" applyNumberFormat="1" applyFont="1" applyFill="1" applyAlignment="1">
      <alignment horizontal="right" vertical="center"/>
    </xf>
    <xf numFmtId="198" fontId="8" fillId="0" borderId="0" xfId="49" applyNumberFormat="1" applyFont="1" applyFill="1" applyAlignment="1">
      <alignment vertical="center"/>
    </xf>
    <xf numFmtId="198" fontId="85" fillId="0" borderId="0" xfId="49" applyNumberFormat="1" applyFont="1" applyFill="1" applyAlignment="1">
      <alignment vertical="center"/>
    </xf>
    <xf numFmtId="198" fontId="14" fillId="0" borderId="0" xfId="49" applyNumberFormat="1" applyFont="1" applyFill="1" applyAlignment="1">
      <alignment vertical="center"/>
    </xf>
    <xf numFmtId="198" fontId="85" fillId="0" borderId="0" xfId="49" applyNumberFormat="1" applyFont="1" applyFill="1" applyAlignment="1">
      <alignment horizontal="right" vertical="center"/>
    </xf>
    <xf numFmtId="198" fontId="85" fillId="0" borderId="25" xfId="49" applyNumberFormat="1" applyFont="1" applyFill="1" applyBorder="1" applyAlignment="1">
      <alignment horizontal="right" vertical="center"/>
    </xf>
    <xf numFmtId="198" fontId="77" fillId="0" borderId="27" xfId="49" applyNumberFormat="1" applyFont="1" applyFill="1" applyBorder="1" applyAlignment="1">
      <alignment horizontal="right" vertical="center"/>
    </xf>
    <xf numFmtId="198" fontId="77" fillId="0" borderId="25" xfId="49" applyNumberFormat="1" applyFont="1" applyFill="1" applyBorder="1" applyAlignment="1">
      <alignment horizontal="right" vertical="center"/>
    </xf>
    <xf numFmtId="187" fontId="1" fillId="0" borderId="26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 horizontal="center" vertical="center"/>
    </xf>
    <xf numFmtId="186" fontId="1" fillId="0" borderId="25" xfId="0" applyNumberFormat="1" applyFont="1" applyFill="1" applyBorder="1" applyAlignment="1">
      <alignment horizontal="right" vertical="center"/>
    </xf>
    <xf numFmtId="41" fontId="1" fillId="0" borderId="26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86" fillId="0" borderId="25" xfId="0" applyNumberFormat="1" applyFont="1" applyFill="1" applyBorder="1" applyAlignment="1">
      <alignment vertical="center"/>
    </xf>
    <xf numFmtId="41" fontId="1" fillId="0" borderId="26" xfId="49" applyNumberFormat="1" applyFont="1" applyFill="1" applyBorder="1" applyAlignment="1">
      <alignment horizontal="right" vertical="center"/>
    </xf>
    <xf numFmtId="41" fontId="1" fillId="0" borderId="0" xfId="49" applyNumberFormat="1" applyFont="1" applyFill="1" applyBorder="1" applyAlignment="1">
      <alignment horizontal="right" vertical="center"/>
    </xf>
    <xf numFmtId="41" fontId="86" fillId="0" borderId="25" xfId="49" applyNumberFormat="1" applyFont="1" applyFill="1" applyBorder="1" applyAlignment="1">
      <alignment horizontal="right" vertical="center"/>
    </xf>
    <xf numFmtId="182" fontId="75" fillId="0" borderId="0" xfId="49" applyNumberFormat="1" applyFont="1" applyFill="1" applyBorder="1" applyAlignment="1">
      <alignment vertical="center"/>
    </xf>
    <xf numFmtId="0" fontId="14" fillId="0" borderId="2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183" fontId="80" fillId="0" borderId="20" xfId="49" applyNumberFormat="1" applyFont="1" applyFill="1" applyBorder="1" applyAlignment="1">
      <alignment horizontal="right"/>
    </xf>
    <xf numFmtId="0" fontId="80" fillId="0" borderId="25" xfId="0" applyFont="1" applyFill="1" applyBorder="1" applyAlignment="1">
      <alignment horizontal="distributed" indent="1"/>
    </xf>
    <xf numFmtId="0" fontId="8" fillId="0" borderId="0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98" fontId="15" fillId="0" borderId="27" xfId="49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2" xfId="49" applyNumberFormat="1" applyFont="1" applyFill="1" applyBorder="1" applyAlignment="1">
      <alignment vertical="center"/>
    </xf>
    <xf numFmtId="0" fontId="80" fillId="0" borderId="0" xfId="0" applyFont="1" applyAlignment="1">
      <alignment/>
    </xf>
    <xf numFmtId="0" fontId="8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83" fontId="10" fillId="0" borderId="22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9" fillId="0" borderId="0" xfId="0" applyFont="1" applyAlignment="1">
      <alignment/>
    </xf>
    <xf numFmtId="0" fontId="80" fillId="0" borderId="0" xfId="0" applyFont="1" applyFill="1" applyBorder="1" applyAlignment="1">
      <alignment/>
    </xf>
    <xf numFmtId="201" fontId="10" fillId="0" borderId="25" xfId="49" applyNumberFormat="1" applyFont="1" applyFill="1" applyBorder="1" applyAlignment="1">
      <alignment horizontal="right" vertical="center"/>
    </xf>
    <xf numFmtId="193" fontId="1" fillId="0" borderId="0" xfId="0" applyNumberFormat="1" applyFont="1" applyFill="1" applyBorder="1" applyAlignment="1">
      <alignment horizontal="center" vertical="center"/>
    </xf>
    <xf numFmtId="195" fontId="1" fillId="0" borderId="26" xfId="0" applyNumberFormat="1" applyFont="1" applyFill="1" applyBorder="1" applyAlignment="1">
      <alignment horizontal="center" vertical="center"/>
    </xf>
    <xf numFmtId="41" fontId="1" fillId="0" borderId="26" xfId="49" applyNumberFormat="1" applyFont="1" applyFill="1" applyBorder="1" applyAlignment="1">
      <alignment vertical="center"/>
    </xf>
    <xf numFmtId="0" fontId="87" fillId="0" borderId="0" xfId="0" applyFont="1" applyAlignment="1">
      <alignment/>
    </xf>
    <xf numFmtId="216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0" fontId="61" fillId="0" borderId="0" xfId="43" applyFill="1" applyAlignment="1" applyProtection="1">
      <alignment/>
      <protection/>
    </xf>
    <xf numFmtId="0" fontId="10" fillId="0" borderId="18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distributed" vertical="center"/>
    </xf>
    <xf numFmtId="0" fontId="10" fillId="0" borderId="26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6" xfId="0" applyFont="1" applyBorder="1" applyAlignment="1">
      <alignment horizontal="distributed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distributed"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distributed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distributed"/>
    </xf>
    <xf numFmtId="0" fontId="10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8" xfId="0" applyFont="1" applyBorder="1" applyAlignment="1">
      <alignment horizontal="center"/>
    </xf>
    <xf numFmtId="0" fontId="10" fillId="0" borderId="26" xfId="0" applyFont="1" applyBorder="1" applyAlignment="1">
      <alignment/>
    </xf>
    <xf numFmtId="38" fontId="1" fillId="0" borderId="0" xfId="0" applyNumberFormat="1" applyFont="1" applyAlignment="1">
      <alignment/>
    </xf>
    <xf numFmtId="212" fontId="1" fillId="0" borderId="0" xfId="0" applyNumberFormat="1" applyFont="1" applyAlignment="1">
      <alignment/>
    </xf>
    <xf numFmtId="212" fontId="5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212" fontId="1" fillId="0" borderId="0" xfId="0" applyNumberFormat="1" applyFont="1" applyAlignment="1">
      <alignment horizontal="right"/>
    </xf>
    <xf numFmtId="38" fontId="10" fillId="0" borderId="12" xfId="0" applyNumberFormat="1" applyFont="1" applyBorder="1" applyAlignment="1">
      <alignment horizontal="distributed" vertical="center"/>
    </xf>
    <xf numFmtId="212" fontId="10" fillId="0" borderId="12" xfId="0" applyNumberFormat="1" applyFont="1" applyBorder="1" applyAlignment="1">
      <alignment horizontal="center" vertical="center"/>
    </xf>
    <xf numFmtId="212" fontId="10" fillId="0" borderId="27" xfId="0" applyNumberFormat="1" applyFont="1" applyBorder="1" applyAlignment="1">
      <alignment horizontal="center" vertical="center"/>
    </xf>
    <xf numFmtId="196" fontId="20" fillId="0" borderId="0" xfId="49" applyNumberFormat="1" applyFont="1" applyFill="1" applyBorder="1" applyAlignment="1">
      <alignment/>
    </xf>
    <xf numFmtId="0" fontId="10" fillId="0" borderId="17" xfId="0" applyFont="1" applyBorder="1" applyAlignment="1">
      <alignment horizontal="distributed"/>
    </xf>
    <xf numFmtId="0" fontId="10" fillId="0" borderId="31" xfId="0" applyFont="1" applyBorder="1" applyAlignment="1">
      <alignment horizontal="distributed"/>
    </xf>
    <xf numFmtId="0" fontId="10" fillId="0" borderId="32" xfId="0" applyFont="1" applyBorder="1" applyAlignment="1">
      <alignment horizontal="left" indent="2"/>
    </xf>
    <xf numFmtId="0" fontId="10" fillId="0" borderId="17" xfId="0" applyFont="1" applyBorder="1" applyAlignment="1">
      <alignment horizontal="left" indent="2"/>
    </xf>
    <xf numFmtId="0" fontId="10" fillId="0" borderId="31" xfId="0" applyFont="1" applyBorder="1" applyAlignment="1">
      <alignment horizontal="left" indent="2"/>
    </xf>
    <xf numFmtId="225" fontId="10" fillId="0" borderId="0" xfId="0" applyNumberFormat="1" applyFont="1" applyAlignment="1">
      <alignment/>
    </xf>
    <xf numFmtId="38" fontId="10" fillId="0" borderId="26" xfId="0" applyNumberFormat="1" applyFont="1" applyBorder="1" applyAlignment="1">
      <alignment/>
    </xf>
    <xf numFmtId="212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distributed"/>
    </xf>
    <xf numFmtId="0" fontId="10" fillId="0" borderId="25" xfId="0" applyFont="1" applyBorder="1" applyAlignment="1">
      <alignment/>
    </xf>
    <xf numFmtId="41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" fillId="0" borderId="0" xfId="64" applyFont="1">
      <alignment/>
      <protection/>
    </xf>
    <xf numFmtId="0" fontId="0" fillId="0" borderId="0" xfId="64">
      <alignment/>
      <protection/>
    </xf>
    <xf numFmtId="0" fontId="10" fillId="0" borderId="0" xfId="64" applyFont="1" applyAlignment="1">
      <alignment horizontal="center"/>
      <protection/>
    </xf>
    <xf numFmtId="0" fontId="10" fillId="0" borderId="0" xfId="64" applyFont="1" applyAlignment="1">
      <alignment horizontal="right"/>
      <protection/>
    </xf>
    <xf numFmtId="0" fontId="10" fillId="0" borderId="0" xfId="64" applyFont="1">
      <alignment/>
      <protection/>
    </xf>
    <xf numFmtId="0" fontId="1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10" fillId="0" borderId="16" xfId="64" applyFont="1" applyBorder="1" applyAlignment="1">
      <alignment horizontal="distributed" vertical="center"/>
      <protection/>
    </xf>
    <xf numFmtId="38" fontId="10" fillId="0" borderId="0" xfId="64" applyNumberFormat="1" applyFont="1">
      <alignment/>
      <protection/>
    </xf>
    <xf numFmtId="0" fontId="10" fillId="0" borderId="17" xfId="64" applyFont="1" applyBorder="1" applyAlignment="1">
      <alignment horizontal="distributed" vertical="center"/>
      <protection/>
    </xf>
    <xf numFmtId="0" fontId="14" fillId="0" borderId="17" xfId="64" applyFont="1" applyBorder="1" applyAlignment="1">
      <alignment horizontal="distributed" vertical="center" wrapText="1"/>
      <protection/>
    </xf>
    <xf numFmtId="0" fontId="10" fillId="0" borderId="18" xfId="64" applyFont="1" applyBorder="1" applyAlignment="1">
      <alignment horizontal="distributed" vertical="center"/>
      <protection/>
    </xf>
    <xf numFmtId="0" fontId="10" fillId="0" borderId="26" xfId="0" applyFont="1" applyFill="1" applyBorder="1" applyAlignment="1">
      <alignment/>
    </xf>
    <xf numFmtId="0" fontId="8" fillId="0" borderId="0" xfId="49" applyNumberFormat="1" applyFont="1" applyFill="1" applyBorder="1" applyAlignment="1">
      <alignment horizontal="right" vertical="center"/>
    </xf>
    <xf numFmtId="196" fontId="81" fillId="0" borderId="20" xfId="52" applyNumberFormat="1" applyFont="1" applyFill="1" applyBorder="1" applyAlignment="1">
      <alignment vertical="center"/>
    </xf>
    <xf numFmtId="196" fontId="81" fillId="0" borderId="0" xfId="52" applyNumberFormat="1" applyFont="1" applyFill="1" applyBorder="1" applyAlignment="1">
      <alignment vertical="center"/>
    </xf>
    <xf numFmtId="196" fontId="81" fillId="0" borderId="0" xfId="52" applyNumberFormat="1" applyFont="1" applyFill="1" applyBorder="1" applyAlignment="1">
      <alignment horizontal="right" vertical="center"/>
    </xf>
    <xf numFmtId="196" fontId="80" fillId="0" borderId="20" xfId="52" applyNumberFormat="1" applyFont="1" applyFill="1" applyBorder="1" applyAlignment="1">
      <alignment vertical="center"/>
    </xf>
    <xf numFmtId="196" fontId="80" fillId="0" borderId="0" xfId="52" applyNumberFormat="1" applyFont="1" applyFill="1" applyBorder="1" applyAlignment="1">
      <alignment vertical="center"/>
    </xf>
    <xf numFmtId="196" fontId="80" fillId="0" borderId="0" xfId="52" applyNumberFormat="1" applyFont="1" applyFill="1" applyBorder="1" applyAlignment="1">
      <alignment horizontal="right" vertical="center"/>
    </xf>
    <xf numFmtId="196" fontId="80" fillId="0" borderId="22" xfId="52" applyNumberFormat="1" applyFont="1" applyFill="1" applyBorder="1" applyAlignment="1">
      <alignment vertical="center"/>
    </xf>
    <xf numFmtId="196" fontId="80" fillId="0" borderId="25" xfId="52" applyNumberFormat="1" applyFont="1" applyFill="1" applyBorder="1" applyAlignment="1">
      <alignment vertical="center"/>
    </xf>
    <xf numFmtId="196" fontId="80" fillId="0" borderId="25" xfId="52" applyNumberFormat="1" applyFont="1" applyFill="1" applyBorder="1" applyAlignment="1">
      <alignment horizontal="right" vertical="center"/>
    </xf>
    <xf numFmtId="41" fontId="7" fillId="0" borderId="20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horizontal="right" vertical="center"/>
    </xf>
    <xf numFmtId="41" fontId="6" fillId="0" borderId="22" xfId="52" applyNumberFormat="1" applyFont="1" applyFill="1" applyBorder="1" applyAlignment="1">
      <alignment vertical="center"/>
    </xf>
    <xf numFmtId="41" fontId="6" fillId="0" borderId="25" xfId="52" applyNumberFormat="1" applyFont="1" applyFill="1" applyBorder="1" applyAlignment="1">
      <alignment vertical="center"/>
    </xf>
    <xf numFmtId="41" fontId="6" fillId="0" borderId="25" xfId="52" applyNumberFormat="1" applyFont="1" applyFill="1" applyBorder="1" applyAlignment="1">
      <alignment horizontal="right" vertical="center"/>
    </xf>
    <xf numFmtId="38" fontId="80" fillId="0" borderId="33" xfId="49" applyFont="1" applyFill="1" applyBorder="1" applyAlignment="1">
      <alignment horizontal="right" vertical="center"/>
    </xf>
    <xf numFmtId="38" fontId="80" fillId="0" borderId="34" xfId="49" applyFont="1" applyFill="1" applyBorder="1" applyAlignment="1">
      <alignment horizontal="right" vertical="center"/>
    </xf>
    <xf numFmtId="38" fontId="81" fillId="0" borderId="35" xfId="49" applyFont="1" applyFill="1" applyBorder="1" applyAlignment="1">
      <alignment horizontal="right" vertical="center"/>
    </xf>
    <xf numFmtId="38" fontId="80" fillId="0" borderId="36" xfId="49" applyFont="1" applyFill="1" applyBorder="1" applyAlignment="1">
      <alignment horizontal="right" vertical="center"/>
    </xf>
    <xf numFmtId="38" fontId="81" fillId="0" borderId="37" xfId="49" applyFont="1" applyFill="1" applyBorder="1" applyAlignment="1">
      <alignment horizontal="right" vertical="center"/>
    </xf>
    <xf numFmtId="0" fontId="81" fillId="0" borderId="12" xfId="64" applyFont="1" applyBorder="1" applyAlignment="1">
      <alignment horizontal="distributed" vertical="center"/>
      <protection/>
    </xf>
    <xf numFmtId="0" fontId="81" fillId="0" borderId="11" xfId="64" applyFont="1" applyBorder="1" applyAlignment="1">
      <alignment horizontal="distributed" vertical="center"/>
      <protection/>
    </xf>
    <xf numFmtId="3" fontId="80" fillId="0" borderId="26" xfId="64" applyNumberFormat="1" applyFont="1" applyBorder="1" applyAlignment="1">
      <alignment horizontal="right" vertical="center"/>
      <protection/>
    </xf>
    <xf numFmtId="3" fontId="80" fillId="0" borderId="29" xfId="64" applyNumberFormat="1" applyFont="1" applyBorder="1" applyAlignment="1">
      <alignment horizontal="right" vertical="center"/>
      <protection/>
    </xf>
    <xf numFmtId="3" fontId="80" fillId="0" borderId="24" xfId="64" applyNumberFormat="1" applyFont="1" applyBorder="1" applyAlignment="1">
      <alignment horizontal="right" vertical="center"/>
      <protection/>
    </xf>
    <xf numFmtId="3" fontId="80" fillId="0" borderId="16" xfId="64" applyNumberFormat="1" applyFont="1" applyBorder="1" applyAlignment="1">
      <alignment horizontal="right" vertical="center"/>
      <protection/>
    </xf>
    <xf numFmtId="3" fontId="80" fillId="0" borderId="0" xfId="64" applyNumberFormat="1" applyFont="1" applyAlignment="1">
      <alignment horizontal="right" vertical="center"/>
      <protection/>
    </xf>
    <xf numFmtId="3" fontId="80" fillId="0" borderId="20" xfId="64" applyNumberFormat="1" applyFont="1" applyBorder="1" applyAlignment="1">
      <alignment horizontal="right" vertical="center"/>
      <protection/>
    </xf>
    <xf numFmtId="3" fontId="80" fillId="0" borderId="23" xfId="64" applyNumberFormat="1" applyFont="1" applyBorder="1" applyAlignment="1">
      <alignment horizontal="right" vertical="center"/>
      <protection/>
    </xf>
    <xf numFmtId="3" fontId="80" fillId="0" borderId="17" xfId="64" applyNumberFormat="1" applyFont="1" applyBorder="1" applyAlignment="1">
      <alignment horizontal="right" vertical="center"/>
      <protection/>
    </xf>
    <xf numFmtId="0" fontId="80" fillId="0" borderId="0" xfId="64" applyFont="1" applyAlignment="1">
      <alignment horizontal="right" vertical="center"/>
      <protection/>
    </xf>
    <xf numFmtId="0" fontId="80" fillId="0" borderId="20" xfId="64" applyFont="1" applyBorder="1" applyAlignment="1">
      <alignment horizontal="right" vertical="center"/>
      <protection/>
    </xf>
    <xf numFmtId="0" fontId="80" fillId="0" borderId="23" xfId="64" applyFont="1" applyBorder="1" applyAlignment="1">
      <alignment horizontal="right" vertical="center"/>
      <protection/>
    </xf>
    <xf numFmtId="0" fontId="80" fillId="0" borderId="17" xfId="64" applyFont="1" applyBorder="1" applyAlignment="1">
      <alignment horizontal="right" vertical="center"/>
      <protection/>
    </xf>
    <xf numFmtId="3" fontId="88" fillId="0" borderId="0" xfId="64" applyNumberFormat="1" applyFont="1" applyAlignment="1">
      <alignment horizontal="right" vertical="center" wrapText="1"/>
      <protection/>
    </xf>
    <xf numFmtId="3" fontId="88" fillId="0" borderId="20" xfId="64" applyNumberFormat="1" applyFont="1" applyBorder="1" applyAlignment="1">
      <alignment horizontal="right" vertical="center" wrapText="1"/>
      <protection/>
    </xf>
    <xf numFmtId="3" fontId="88" fillId="0" borderId="23" xfId="64" applyNumberFormat="1" applyFont="1" applyBorder="1" applyAlignment="1">
      <alignment horizontal="right" vertical="center" wrapText="1"/>
      <protection/>
    </xf>
    <xf numFmtId="3" fontId="88" fillId="0" borderId="17" xfId="64" applyNumberFormat="1" applyFont="1" applyBorder="1" applyAlignment="1">
      <alignment horizontal="right" vertical="center" wrapText="1"/>
      <protection/>
    </xf>
    <xf numFmtId="0" fontId="80" fillId="0" borderId="25" xfId="64" applyFont="1" applyBorder="1" applyAlignment="1">
      <alignment horizontal="right" vertical="center"/>
      <protection/>
    </xf>
    <xf numFmtId="0" fontId="80" fillId="0" borderId="22" xfId="64" applyFont="1" applyBorder="1" applyAlignment="1">
      <alignment horizontal="right" vertical="center"/>
      <protection/>
    </xf>
    <xf numFmtId="0" fontId="80" fillId="0" borderId="28" xfId="64" applyFont="1" applyBorder="1" applyAlignment="1">
      <alignment horizontal="right" vertical="center"/>
      <protection/>
    </xf>
    <xf numFmtId="0" fontId="80" fillId="0" borderId="18" xfId="64" applyFont="1" applyBorder="1" applyAlignment="1">
      <alignment horizontal="right" vertical="center"/>
      <protection/>
    </xf>
    <xf numFmtId="0" fontId="80" fillId="0" borderId="12" xfId="64" applyFont="1" applyBorder="1" applyAlignment="1">
      <alignment horizontal="distributed" vertical="center"/>
      <protection/>
    </xf>
    <xf numFmtId="0" fontId="80" fillId="0" borderId="11" xfId="64" applyFont="1" applyBorder="1" applyAlignment="1">
      <alignment horizontal="distributed" vertical="center"/>
      <protection/>
    </xf>
    <xf numFmtId="38" fontId="81" fillId="0" borderId="24" xfId="51" applyFont="1" applyFill="1" applyBorder="1" applyAlignment="1">
      <alignment vertical="center"/>
    </xf>
    <xf numFmtId="38" fontId="81" fillId="0" borderId="29" xfId="51" applyFont="1" applyFill="1" applyBorder="1" applyAlignment="1">
      <alignment vertical="center"/>
    </xf>
    <xf numFmtId="38" fontId="81" fillId="0" borderId="23" xfId="51" applyFont="1" applyFill="1" applyBorder="1" applyAlignment="1">
      <alignment vertical="center"/>
    </xf>
    <xf numFmtId="38" fontId="81" fillId="0" borderId="20" xfId="51" applyFont="1" applyFill="1" applyBorder="1" applyAlignment="1">
      <alignment vertical="center"/>
    </xf>
    <xf numFmtId="38" fontId="81" fillId="0" borderId="23" xfId="51" applyFont="1" applyFill="1" applyBorder="1" applyAlignment="1">
      <alignment horizontal="right" vertical="center"/>
    </xf>
    <xf numFmtId="38" fontId="80" fillId="0" borderId="20" xfId="51" applyFont="1" applyFill="1" applyBorder="1" applyAlignment="1">
      <alignment horizontal="right" vertical="center"/>
    </xf>
    <xf numFmtId="38" fontId="81" fillId="0" borderId="28" xfId="51" applyFont="1" applyFill="1" applyBorder="1" applyAlignment="1">
      <alignment horizontal="right" vertical="center"/>
    </xf>
    <xf numFmtId="38" fontId="81" fillId="0" borderId="22" xfId="51" applyFont="1" applyFill="1" applyBorder="1" applyAlignment="1">
      <alignment horizontal="right" vertical="center"/>
    </xf>
    <xf numFmtId="38" fontId="10" fillId="0" borderId="29" xfId="49" applyFont="1" applyFill="1" applyBorder="1" applyAlignment="1">
      <alignment/>
    </xf>
    <xf numFmtId="38" fontId="10" fillId="0" borderId="26" xfId="49" applyFont="1" applyFill="1" applyBorder="1" applyAlignment="1">
      <alignment/>
    </xf>
    <xf numFmtId="38" fontId="10" fillId="0" borderId="0" xfId="49" applyFont="1" applyFill="1" applyBorder="1" applyAlignment="1">
      <alignment horizontal="right"/>
    </xf>
    <xf numFmtId="38" fontId="10" fillId="0" borderId="0" xfId="49" applyFont="1" applyFill="1" applyBorder="1" applyAlignment="1">
      <alignment/>
    </xf>
    <xf numFmtId="224" fontId="10" fillId="0" borderId="26" xfId="49" applyNumberFormat="1" applyFont="1" applyFill="1" applyBorder="1" applyAlignment="1">
      <alignment/>
    </xf>
    <xf numFmtId="38" fontId="10" fillId="0" borderId="20" xfId="49" applyFont="1" applyFill="1" applyBorder="1" applyAlignment="1">
      <alignment/>
    </xf>
    <xf numFmtId="224" fontId="10" fillId="0" borderId="0" xfId="49" applyNumberFormat="1" applyFont="1" applyFill="1" applyBorder="1" applyAlignment="1">
      <alignment/>
    </xf>
    <xf numFmtId="38" fontId="10" fillId="0" borderId="38" xfId="49" applyFont="1" applyFill="1" applyBorder="1" applyAlignment="1">
      <alignment/>
    </xf>
    <xf numFmtId="38" fontId="10" fillId="0" borderId="39" xfId="49" applyFont="1" applyFill="1" applyBorder="1" applyAlignment="1">
      <alignment/>
    </xf>
    <xf numFmtId="38" fontId="10" fillId="0" borderId="39" xfId="49" applyFont="1" applyFill="1" applyBorder="1" applyAlignment="1">
      <alignment horizontal="right"/>
    </xf>
    <xf numFmtId="224" fontId="10" fillId="0" borderId="39" xfId="49" applyNumberFormat="1" applyFont="1" applyFill="1" applyBorder="1" applyAlignment="1">
      <alignment/>
    </xf>
    <xf numFmtId="38" fontId="10" fillId="0" borderId="40" xfId="49" applyFont="1" applyFill="1" applyBorder="1" applyAlignment="1">
      <alignment/>
    </xf>
    <xf numFmtId="210" fontId="10" fillId="0" borderId="0" xfId="49" applyNumberFormat="1" applyFont="1" applyFill="1" applyBorder="1" applyAlignment="1">
      <alignment horizontal="right"/>
    </xf>
    <xf numFmtId="224" fontId="10" fillId="0" borderId="41" xfId="49" applyNumberFormat="1" applyFont="1" applyFill="1" applyBorder="1" applyAlignment="1">
      <alignment/>
    </xf>
    <xf numFmtId="210" fontId="10" fillId="0" borderId="39" xfId="49" applyNumberFormat="1" applyFont="1" applyFill="1" applyBorder="1" applyAlignment="1">
      <alignment horizontal="right"/>
    </xf>
    <xf numFmtId="210" fontId="10" fillId="0" borderId="20" xfId="49" applyNumberFormat="1" applyFont="1" applyFill="1" applyBorder="1" applyAlignment="1">
      <alignment horizontal="right"/>
    </xf>
    <xf numFmtId="224" fontId="10" fillId="0" borderId="0" xfId="49" applyNumberFormat="1" applyFont="1" applyFill="1" applyBorder="1" applyAlignment="1">
      <alignment horizontal="right"/>
    </xf>
    <xf numFmtId="210" fontId="10" fillId="0" borderId="0" xfId="49" applyNumberFormat="1" applyFont="1" applyFill="1" applyBorder="1" applyAlignment="1">
      <alignment/>
    </xf>
    <xf numFmtId="210" fontId="10" fillId="0" borderId="39" xfId="49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224" fontId="10" fillId="0" borderId="41" xfId="49" applyNumberFormat="1" applyFont="1" applyFill="1" applyBorder="1" applyAlignment="1">
      <alignment horizontal="right"/>
    </xf>
    <xf numFmtId="210" fontId="10" fillId="0" borderId="38" xfId="49" applyNumberFormat="1" applyFont="1" applyFill="1" applyBorder="1" applyAlignment="1">
      <alignment horizontal="right"/>
    </xf>
    <xf numFmtId="224" fontId="10" fillId="0" borderId="39" xfId="49" applyNumberFormat="1" applyFont="1" applyFill="1" applyBorder="1" applyAlignment="1" quotePrefix="1">
      <alignment horizontal="right"/>
    </xf>
    <xf numFmtId="224" fontId="10" fillId="0" borderId="39" xfId="49" applyNumberFormat="1" applyFont="1" applyFill="1" applyBorder="1" applyAlignment="1">
      <alignment horizontal="right"/>
    </xf>
    <xf numFmtId="210" fontId="10" fillId="0" borderId="38" xfId="49" applyNumberFormat="1" applyFont="1" applyFill="1" applyBorder="1" applyAlignment="1">
      <alignment/>
    </xf>
    <xf numFmtId="210" fontId="10" fillId="0" borderId="22" xfId="49" applyNumberFormat="1" applyFont="1" applyFill="1" applyBorder="1" applyAlignment="1">
      <alignment horizontal="right"/>
    </xf>
    <xf numFmtId="210" fontId="10" fillId="0" borderId="25" xfId="49" applyNumberFormat="1" applyFont="1" applyFill="1" applyBorder="1" applyAlignment="1">
      <alignment horizontal="right"/>
    </xf>
    <xf numFmtId="224" fontId="10" fillId="0" borderId="25" xfId="49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211" fontId="10" fillId="0" borderId="0" xfId="0" applyNumberFormat="1" applyFont="1" applyFill="1" applyAlignment="1">
      <alignment horizontal="right" vertical="center"/>
    </xf>
    <xf numFmtId="210" fontId="12" fillId="0" borderId="20" xfId="49" applyNumberFormat="1" applyFont="1" applyFill="1" applyBorder="1" applyAlignment="1">
      <alignment/>
    </xf>
    <xf numFmtId="210" fontId="12" fillId="0" borderId="0" xfId="49" applyNumberFormat="1" applyFont="1" applyFill="1" applyAlignment="1">
      <alignment/>
    </xf>
    <xf numFmtId="211" fontId="12" fillId="0" borderId="0" xfId="49" applyNumberFormat="1" applyFont="1" applyFill="1" applyAlignment="1">
      <alignment/>
    </xf>
    <xf numFmtId="211" fontId="10" fillId="0" borderId="0" xfId="49" applyNumberFormat="1" applyFont="1" applyFill="1" applyBorder="1" applyAlignment="1">
      <alignment/>
    </xf>
    <xf numFmtId="227" fontId="10" fillId="0" borderId="0" xfId="49" applyNumberFormat="1" applyFont="1" applyFill="1" applyAlignment="1">
      <alignment/>
    </xf>
    <xf numFmtId="210" fontId="10" fillId="0" borderId="22" xfId="49" applyNumberFormat="1" applyFont="1" applyFill="1" applyBorder="1" applyAlignment="1">
      <alignment/>
    </xf>
    <xf numFmtId="210" fontId="10" fillId="0" borderId="25" xfId="49" applyNumberFormat="1" applyFont="1" applyFill="1" applyBorder="1" applyAlignment="1">
      <alignment/>
    </xf>
    <xf numFmtId="211" fontId="10" fillId="0" borderId="25" xfId="49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right" vertical="center"/>
    </xf>
    <xf numFmtId="205" fontId="10" fillId="0" borderId="0" xfId="0" applyNumberFormat="1" applyFont="1" applyFill="1" applyAlignment="1">
      <alignment horizontal="right" vertical="center"/>
    </xf>
    <xf numFmtId="215" fontId="10" fillId="0" borderId="0" xfId="0" applyNumberFormat="1" applyFont="1" applyFill="1" applyAlignment="1">
      <alignment horizontal="right" vertical="center"/>
    </xf>
    <xf numFmtId="205" fontId="10" fillId="0" borderId="0" xfId="49" applyNumberFormat="1" applyFont="1" applyFill="1" applyAlignment="1">
      <alignment horizontal="right" vertical="center"/>
    </xf>
    <xf numFmtId="41" fontId="10" fillId="0" borderId="0" xfId="49" applyNumberFormat="1" applyFont="1" applyFill="1" applyAlignment="1">
      <alignment horizontal="right" vertical="center"/>
    </xf>
    <xf numFmtId="41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205" fontId="10" fillId="0" borderId="0" xfId="49" applyNumberFormat="1" applyFont="1" applyFill="1" applyAlignment="1">
      <alignment vertical="center"/>
    </xf>
    <xf numFmtId="41" fontId="10" fillId="0" borderId="22" xfId="49" applyNumberFormat="1" applyFont="1" applyFill="1" applyBorder="1" applyAlignment="1">
      <alignment vertical="center"/>
    </xf>
    <xf numFmtId="41" fontId="10" fillId="0" borderId="25" xfId="49" applyNumberFormat="1" applyFont="1" applyFill="1" applyBorder="1" applyAlignment="1">
      <alignment vertical="center"/>
    </xf>
    <xf numFmtId="178" fontId="10" fillId="0" borderId="25" xfId="49" applyNumberFormat="1" applyFont="1" applyFill="1" applyBorder="1" applyAlignment="1">
      <alignment vertical="center"/>
    </xf>
    <xf numFmtId="198" fontId="8" fillId="0" borderId="16" xfId="49" applyNumberFormat="1" applyFont="1" applyFill="1" applyBorder="1" applyAlignment="1">
      <alignment vertical="center"/>
    </xf>
    <xf numFmtId="198" fontId="8" fillId="0" borderId="17" xfId="49" applyNumberFormat="1" applyFont="1" applyFill="1" applyBorder="1" applyAlignment="1">
      <alignment vertical="center"/>
    </xf>
    <xf numFmtId="198" fontId="16" fillId="0" borderId="25" xfId="49" applyNumberFormat="1" applyFont="1" applyFill="1" applyBorder="1" applyAlignment="1">
      <alignment vertical="center"/>
    </xf>
    <xf numFmtId="198" fontId="16" fillId="0" borderId="18" xfId="49" applyNumberFormat="1" applyFont="1" applyFill="1" applyBorder="1" applyAlignment="1">
      <alignment vertical="center"/>
    </xf>
    <xf numFmtId="198" fontId="16" fillId="0" borderId="0" xfId="49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186" fontId="1" fillId="0" borderId="0" xfId="49" applyNumberFormat="1" applyFont="1" applyFill="1" applyBorder="1" applyAlignment="1">
      <alignment horizontal="right" vertical="center"/>
    </xf>
    <xf numFmtId="41" fontId="1" fillId="0" borderId="0" xfId="0" applyNumberFormat="1" applyFont="1" applyFill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5" xfId="49" applyNumberFormat="1" applyFont="1" applyFill="1" applyBorder="1" applyAlignment="1">
      <alignment vertical="center"/>
    </xf>
    <xf numFmtId="196" fontId="10" fillId="0" borderId="20" xfId="52" applyNumberFormat="1" applyFont="1" applyFill="1" applyBorder="1" applyAlignment="1">
      <alignment vertical="center"/>
    </xf>
    <xf numFmtId="196" fontId="10" fillId="0" borderId="0" xfId="52" applyNumberFormat="1" applyFont="1" applyFill="1" applyBorder="1" applyAlignment="1">
      <alignment vertical="center"/>
    </xf>
    <xf numFmtId="196" fontId="10" fillId="0" borderId="0" xfId="52" applyNumberFormat="1" applyFont="1" applyFill="1" applyBorder="1" applyAlignment="1">
      <alignment horizontal="right" vertical="center"/>
    </xf>
    <xf numFmtId="0" fontId="1" fillId="0" borderId="0" xfId="65" applyFont="1">
      <alignment/>
      <protection/>
    </xf>
    <xf numFmtId="0" fontId="10" fillId="0" borderId="17" xfId="65" applyFont="1" applyBorder="1" applyAlignment="1">
      <alignment horizontal="center" vertical="center"/>
      <protection/>
    </xf>
    <xf numFmtId="0" fontId="12" fillId="0" borderId="17" xfId="65" applyFont="1" applyBorder="1" applyAlignment="1">
      <alignment horizontal="distributed" vertical="center"/>
      <protection/>
    </xf>
    <xf numFmtId="196" fontId="12" fillId="0" borderId="20" xfId="52" applyNumberFormat="1" applyFont="1" applyFill="1" applyBorder="1" applyAlignment="1">
      <alignment vertical="center"/>
    </xf>
    <xf numFmtId="196" fontId="12" fillId="0" borderId="0" xfId="52" applyNumberFormat="1" applyFont="1" applyFill="1" applyBorder="1" applyAlignment="1">
      <alignment vertical="center"/>
    </xf>
    <xf numFmtId="196" fontId="12" fillId="0" borderId="0" xfId="52" applyNumberFormat="1" applyFont="1" applyFill="1" applyBorder="1" applyAlignment="1">
      <alignment horizontal="right" vertical="center"/>
    </xf>
    <xf numFmtId="0" fontId="4" fillId="0" borderId="0" xfId="65" applyFont="1">
      <alignment/>
      <protection/>
    </xf>
    <xf numFmtId="41" fontId="6" fillId="0" borderId="20" xfId="52" applyNumberFormat="1" applyFont="1" applyBorder="1" applyAlignment="1">
      <alignment vertical="center"/>
    </xf>
    <xf numFmtId="41" fontId="6" fillId="0" borderId="0" xfId="52" applyNumberFormat="1" applyFont="1" applyBorder="1" applyAlignment="1">
      <alignment vertical="center"/>
    </xf>
    <xf numFmtId="41" fontId="6" fillId="0" borderId="0" xfId="52" applyNumberFormat="1" applyFont="1" applyBorder="1" applyAlignment="1">
      <alignment horizontal="right" vertical="center"/>
    </xf>
    <xf numFmtId="41" fontId="6" fillId="0" borderId="0" xfId="66" applyNumberFormat="1" applyFont="1" applyAlignment="1">
      <alignment vertical="center"/>
      <protection/>
    </xf>
    <xf numFmtId="38" fontId="6" fillId="0" borderId="0" xfId="66" applyNumberFormat="1" applyFont="1">
      <alignment/>
      <protection/>
    </xf>
    <xf numFmtId="0" fontId="6" fillId="0" borderId="0" xfId="66" applyFont="1">
      <alignment/>
      <protection/>
    </xf>
    <xf numFmtId="0" fontId="6" fillId="0" borderId="0" xfId="66" applyFont="1" applyAlignment="1">
      <alignment horizontal="distributed" vertical="center"/>
      <protection/>
    </xf>
    <xf numFmtId="0" fontId="7" fillId="0" borderId="0" xfId="66" applyFont="1" applyAlignment="1">
      <alignment horizontal="distributed" vertical="center"/>
      <protection/>
    </xf>
    <xf numFmtId="0" fontId="7" fillId="0" borderId="0" xfId="66" applyFont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38" fontId="1" fillId="0" borderId="0" xfId="0" applyNumberFormat="1" applyFont="1" applyAlignment="1">
      <alignment horizontal="center"/>
    </xf>
    <xf numFmtId="38" fontId="10" fillId="0" borderId="42" xfId="0" applyNumberFormat="1" applyFont="1" applyBorder="1" applyAlignment="1">
      <alignment horizontal="distributed" vertical="center"/>
    </xf>
    <xf numFmtId="38" fontId="10" fillId="0" borderId="28" xfId="0" applyNumberFormat="1" applyFont="1" applyBorder="1" applyAlignment="1">
      <alignment horizontal="distributed" vertical="center"/>
    </xf>
    <xf numFmtId="212" fontId="10" fillId="0" borderId="15" xfId="0" applyNumberFormat="1" applyFont="1" applyBorder="1" applyAlignment="1">
      <alignment horizontal="center" vertical="center"/>
    </xf>
    <xf numFmtId="212" fontId="10" fillId="0" borderId="21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distributed" vertical="center"/>
    </xf>
    <xf numFmtId="0" fontId="10" fillId="0" borderId="43" xfId="0" applyFont="1" applyBorder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38" fontId="10" fillId="0" borderId="15" xfId="0" applyNumberFormat="1" applyFont="1" applyBorder="1" applyAlignment="1">
      <alignment horizontal="distributed"/>
    </xf>
    <xf numFmtId="38" fontId="10" fillId="0" borderId="13" xfId="0" applyNumberFormat="1" applyFont="1" applyBorder="1" applyAlignment="1">
      <alignment horizontal="distributed"/>
    </xf>
    <xf numFmtId="0" fontId="61" fillId="0" borderId="0" xfId="43" applyFill="1" applyAlignment="1" applyProtection="1">
      <alignment/>
      <protection/>
    </xf>
    <xf numFmtId="0" fontId="10" fillId="0" borderId="28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4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13" fillId="0" borderId="18" xfId="0" applyFont="1" applyBorder="1" applyAlignment="1">
      <alignment horizontal="distributed" vertical="center"/>
    </xf>
    <xf numFmtId="0" fontId="3" fillId="0" borderId="0" xfId="64" applyFont="1" applyAlignment="1">
      <alignment horizontal="center"/>
      <protection/>
    </xf>
    <xf numFmtId="0" fontId="10" fillId="0" borderId="18" xfId="64" applyFont="1" applyBorder="1" applyAlignment="1">
      <alignment horizontal="distributed" vertical="center"/>
      <protection/>
    </xf>
    <xf numFmtId="0" fontId="10" fillId="0" borderId="19" xfId="64" applyFont="1" applyBorder="1" applyAlignment="1">
      <alignment horizontal="distributed" vertical="center"/>
      <protection/>
    </xf>
    <xf numFmtId="0" fontId="80" fillId="0" borderId="15" xfId="64" applyFont="1" applyBorder="1" applyAlignment="1">
      <alignment horizontal="distributed" vertical="center"/>
      <protection/>
    </xf>
    <xf numFmtId="0" fontId="80" fillId="0" borderId="21" xfId="64" applyFont="1" applyBorder="1" applyAlignment="1">
      <alignment horizontal="distributed" vertical="center"/>
      <protection/>
    </xf>
    <xf numFmtId="0" fontId="80" fillId="0" borderId="13" xfId="64" applyFont="1" applyBorder="1" applyAlignment="1">
      <alignment horizontal="distributed" vertical="center"/>
      <protection/>
    </xf>
    <xf numFmtId="0" fontId="81" fillId="0" borderId="28" xfId="64" applyFont="1" applyBorder="1" applyAlignment="1">
      <alignment horizontal="distributed" vertical="center"/>
      <protection/>
    </xf>
    <xf numFmtId="0" fontId="81" fillId="0" borderId="22" xfId="64" applyFont="1" applyBorder="1" applyAlignment="1">
      <alignment horizontal="distributed" vertical="center"/>
      <protection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25" xfId="0" applyFont="1" applyBorder="1" applyAlignment="1">
      <alignment horizontal="distributed" vertical="center"/>
    </xf>
    <xf numFmtId="0" fontId="10" fillId="0" borderId="44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80" fillId="0" borderId="0" xfId="0" applyFont="1" applyFill="1" applyBorder="1" applyAlignment="1">
      <alignment horizontal="right"/>
    </xf>
    <xf numFmtId="0" fontId="89" fillId="0" borderId="0" xfId="0" applyFont="1" applyFill="1" applyBorder="1" applyAlignment="1">
      <alignment horizontal="center"/>
    </xf>
    <xf numFmtId="0" fontId="80" fillId="0" borderId="46" xfId="0" applyFont="1" applyFill="1" applyBorder="1" applyAlignment="1">
      <alignment horizontal="distributed" vertical="center"/>
    </xf>
    <xf numFmtId="0" fontId="80" fillId="0" borderId="43" xfId="0" applyFont="1" applyFill="1" applyBorder="1" applyAlignment="1">
      <alignment horizontal="distributed" vertical="center"/>
    </xf>
    <xf numFmtId="0" fontId="80" fillId="0" borderId="25" xfId="0" applyFont="1" applyFill="1" applyBorder="1" applyAlignment="1">
      <alignment horizontal="distributed" vertical="center"/>
    </xf>
    <xf numFmtId="0" fontId="80" fillId="0" borderId="18" xfId="0" applyFont="1" applyFill="1" applyBorder="1" applyAlignment="1">
      <alignment horizontal="distributed" vertical="center"/>
    </xf>
    <xf numFmtId="0" fontId="80" fillId="0" borderId="28" xfId="0" applyFont="1" applyFill="1" applyBorder="1" applyAlignment="1">
      <alignment horizontal="distributed" vertical="center"/>
    </xf>
    <xf numFmtId="0" fontId="81" fillId="0" borderId="46" xfId="0" applyFont="1" applyFill="1" applyBorder="1" applyAlignment="1">
      <alignment horizontal="distributed" vertical="center"/>
    </xf>
    <xf numFmtId="0" fontId="81" fillId="0" borderId="30" xfId="0" applyFont="1" applyFill="1" applyBorder="1" applyAlignment="1">
      <alignment horizontal="distributed" vertical="center"/>
    </xf>
    <xf numFmtId="0" fontId="81" fillId="0" borderId="22" xfId="0" applyFont="1" applyFill="1" applyBorder="1" applyAlignment="1">
      <alignment horizontal="distributed" vertical="center"/>
    </xf>
    <xf numFmtId="0" fontId="81" fillId="0" borderId="25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wrapText="1"/>
    </xf>
    <xf numFmtId="0" fontId="8" fillId="0" borderId="28" xfId="0" applyFont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 vertical="center" wrapText="1"/>
    </xf>
    <xf numFmtId="0" fontId="8" fillId="0" borderId="28" xfId="0" applyFont="1" applyFill="1" applyBorder="1" applyAlignment="1">
      <alignment horizontal="distributed" vertical="center"/>
    </xf>
    <xf numFmtId="0" fontId="8" fillId="0" borderId="24" xfId="0" applyFont="1" applyBorder="1" applyAlignment="1">
      <alignment horizontal="center" vertical="distributed" textRotation="255"/>
    </xf>
    <xf numFmtId="0" fontId="8" fillId="0" borderId="28" xfId="0" applyFont="1" applyBorder="1" applyAlignment="1">
      <alignment horizontal="center" vertical="distributed" textRotation="255"/>
    </xf>
    <xf numFmtId="0" fontId="8" fillId="0" borderId="21" xfId="0" applyFont="1" applyBorder="1" applyAlignment="1">
      <alignment horizontal="distributed" vertical="center" indent="6"/>
    </xf>
    <xf numFmtId="0" fontId="8" fillId="0" borderId="12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43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distributed" textRotation="255"/>
    </xf>
    <xf numFmtId="0" fontId="8" fillId="0" borderId="16" xfId="0" applyFont="1" applyBorder="1" applyAlignment="1">
      <alignment horizontal="center" vertical="distributed" textRotation="255"/>
    </xf>
    <xf numFmtId="0" fontId="8" fillId="0" borderId="17" xfId="0" applyFont="1" applyBorder="1" applyAlignment="1">
      <alignment horizontal="center" vertical="distributed" textRotation="255"/>
    </xf>
    <xf numFmtId="0" fontId="8" fillId="0" borderId="18" xfId="0" applyFont="1" applyBorder="1" applyAlignment="1">
      <alignment horizontal="center" vertical="distributed" textRotation="255"/>
    </xf>
    <xf numFmtId="0" fontId="8" fillId="0" borderId="11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26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center" vertical="distributed" textRotation="255"/>
    </xf>
    <xf numFmtId="0" fontId="16" fillId="0" borderId="27" xfId="0" applyFont="1" applyBorder="1" applyAlignment="1">
      <alignment horizontal="distributed" vertical="center"/>
    </xf>
    <xf numFmtId="0" fontId="16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14" fillId="0" borderId="30" xfId="0" applyFont="1" applyBorder="1" applyAlignment="1">
      <alignment horizontal="distributed" vertical="center"/>
    </xf>
    <xf numFmtId="0" fontId="14" fillId="0" borderId="43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14" fillId="0" borderId="18" xfId="0" applyFont="1" applyBorder="1" applyAlignment="1">
      <alignment horizontal="distributed" vertical="center"/>
    </xf>
    <xf numFmtId="0" fontId="14" fillId="0" borderId="46" xfId="0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28" xfId="0" applyFont="1" applyBorder="1" applyAlignment="1">
      <alignment horizontal="distributed" vertical="center" wrapText="1"/>
    </xf>
    <xf numFmtId="0" fontId="14" fillId="0" borderId="11" xfId="0" applyFont="1" applyBorder="1" applyAlignment="1">
      <alignment horizontal="distributed" vertical="center"/>
    </xf>
    <xf numFmtId="0" fontId="14" fillId="0" borderId="19" xfId="0" applyFont="1" applyBorder="1" applyAlignment="1">
      <alignment horizontal="distributed" vertical="center"/>
    </xf>
    <xf numFmtId="0" fontId="14" fillId="0" borderId="24" xfId="0" applyFont="1" applyFill="1" applyBorder="1" applyAlignment="1">
      <alignment horizontal="distributed" vertical="center" wrapText="1"/>
    </xf>
    <xf numFmtId="0" fontId="14" fillId="0" borderId="28" xfId="0" applyFont="1" applyFill="1" applyBorder="1" applyAlignment="1">
      <alignment horizontal="distributed" vertical="center"/>
    </xf>
    <xf numFmtId="0" fontId="14" fillId="0" borderId="28" xfId="0" applyFont="1" applyBorder="1" applyAlignment="1">
      <alignment horizontal="distributed" vertical="center"/>
    </xf>
    <xf numFmtId="0" fontId="14" fillId="0" borderId="29" xfId="0" applyFont="1" applyFill="1" applyBorder="1" applyAlignment="1">
      <alignment horizontal="distributed" vertical="center" wrapText="1"/>
    </xf>
    <xf numFmtId="0" fontId="14" fillId="0" borderId="22" xfId="0" applyFont="1" applyFill="1" applyBorder="1" applyAlignment="1">
      <alignment horizontal="distributed" vertical="center"/>
    </xf>
    <xf numFmtId="0" fontId="14" fillId="0" borderId="26" xfId="0" applyFont="1" applyBorder="1" applyAlignment="1">
      <alignment horizontal="center" vertical="distributed" textRotation="255"/>
    </xf>
    <xf numFmtId="0" fontId="14" fillId="0" borderId="0" xfId="0" applyFont="1" applyBorder="1" applyAlignment="1">
      <alignment horizontal="center" vertical="distributed" textRotation="255"/>
    </xf>
    <xf numFmtId="0" fontId="14" fillId="0" borderId="0" xfId="0" applyFont="1" applyAlignment="1">
      <alignment horizontal="center" vertical="distributed"/>
    </xf>
    <xf numFmtId="0" fontId="14" fillId="0" borderId="29" xfId="0" applyFont="1" applyBorder="1" applyAlignment="1">
      <alignment horizontal="distributed" vertical="center"/>
    </xf>
    <xf numFmtId="0" fontId="14" fillId="0" borderId="16" xfId="0" applyFont="1" applyBorder="1" applyAlignment="1">
      <alignment horizontal="distributed" vertical="center"/>
    </xf>
    <xf numFmtId="0" fontId="14" fillId="0" borderId="29" xfId="0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horizontal="distributed" vertical="center"/>
    </xf>
    <xf numFmtId="0" fontId="14" fillId="0" borderId="21" xfId="0" applyFont="1" applyBorder="1" applyAlignment="1">
      <alignment horizontal="distributed" vertical="center"/>
    </xf>
    <xf numFmtId="0" fontId="15" fillId="0" borderId="27" xfId="0" applyFont="1" applyBorder="1" applyAlignment="1">
      <alignment horizontal="distributed" vertical="center"/>
    </xf>
    <xf numFmtId="0" fontId="15" fillId="0" borderId="19" xfId="0" applyFont="1" applyBorder="1" applyAlignment="1">
      <alignment horizontal="distributed" vertical="center"/>
    </xf>
    <xf numFmtId="194" fontId="1" fillId="0" borderId="0" xfId="0" applyNumberFormat="1" applyFont="1" applyFill="1" applyBorder="1" applyAlignment="1">
      <alignment horizontal="center" vertical="center"/>
    </xf>
    <xf numFmtId="194" fontId="1" fillId="0" borderId="2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distributed" vertical="center"/>
    </xf>
    <xf numFmtId="0" fontId="1" fillId="0" borderId="43" xfId="0" applyFont="1" applyFill="1" applyBorder="1" applyAlignment="1">
      <alignment horizontal="distributed" vertical="center"/>
    </xf>
    <xf numFmtId="0" fontId="1" fillId="0" borderId="25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 wrapText="1"/>
    </xf>
    <xf numFmtId="0" fontId="1" fillId="0" borderId="28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46" xfId="0" applyFon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distributed" vertical="distributed" textRotation="255"/>
    </xf>
    <xf numFmtId="0" fontId="1" fillId="0" borderId="17" xfId="0" applyFont="1" applyFill="1" applyBorder="1" applyAlignment="1">
      <alignment horizontal="distributed" vertical="distributed" textRotation="255"/>
    </xf>
    <xf numFmtId="0" fontId="1" fillId="0" borderId="18" xfId="0" applyFont="1" applyFill="1" applyBorder="1" applyAlignment="1">
      <alignment horizontal="distributed" vertical="distributed" textRotation="255"/>
    </xf>
    <xf numFmtId="0" fontId="1" fillId="0" borderId="24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distributed" textRotation="255"/>
    </xf>
    <xf numFmtId="0" fontId="0" fillId="0" borderId="25" xfId="0" applyFont="1" applyFill="1" applyBorder="1" applyAlignment="1">
      <alignment horizontal="distributed"/>
    </xf>
    <xf numFmtId="0" fontId="1" fillId="0" borderId="42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94" fontId="1" fillId="0" borderId="20" xfId="0" applyNumberFormat="1" applyFont="1" applyFill="1" applyBorder="1" applyAlignment="1">
      <alignment horizontal="center" vertical="center"/>
    </xf>
    <xf numFmtId="194" fontId="1" fillId="0" borderId="22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87" fontId="1" fillId="0" borderId="25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distributed"/>
    </xf>
    <xf numFmtId="0" fontId="1" fillId="0" borderId="17" xfId="0" applyFont="1" applyFill="1" applyBorder="1" applyAlignment="1">
      <alignment horizontal="distributed" vertical="distributed"/>
    </xf>
    <xf numFmtId="0" fontId="4" fillId="0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 indent="1"/>
    </xf>
    <xf numFmtId="0" fontId="1" fillId="0" borderId="17" xfId="0" applyFont="1" applyFill="1" applyBorder="1" applyAlignment="1">
      <alignment horizontal="distributed" vertical="center" indent="1"/>
    </xf>
    <xf numFmtId="0" fontId="1" fillId="0" borderId="18" xfId="0" applyFont="1" applyFill="1" applyBorder="1" applyAlignment="1">
      <alignment horizontal="distributed" vertical="distributed"/>
    </xf>
    <xf numFmtId="0" fontId="82" fillId="0" borderId="0" xfId="65" applyFont="1">
      <alignment/>
      <protection/>
    </xf>
    <xf numFmtId="0" fontId="79" fillId="0" borderId="0" xfId="65" applyFont="1">
      <alignment/>
      <protection/>
    </xf>
    <xf numFmtId="0" fontId="89" fillId="0" borderId="0" xfId="65" applyFont="1" applyAlignment="1">
      <alignment horizontal="center"/>
      <protection/>
    </xf>
    <xf numFmtId="0" fontId="89" fillId="0" borderId="0" xfId="65" applyFont="1" applyAlignment="1">
      <alignment horizontal="center"/>
      <protection/>
    </xf>
    <xf numFmtId="0" fontId="90" fillId="0" borderId="0" xfId="65" applyFont="1">
      <alignment/>
      <protection/>
    </xf>
    <xf numFmtId="0" fontId="79" fillId="0" borderId="0" xfId="65" applyFont="1" applyAlignment="1">
      <alignment horizontal="center"/>
      <protection/>
    </xf>
    <xf numFmtId="0" fontId="79" fillId="0" borderId="0" xfId="65" applyFont="1" applyAlignment="1">
      <alignment horizontal="right"/>
      <protection/>
    </xf>
    <xf numFmtId="0" fontId="79" fillId="0" borderId="0" xfId="65" applyFont="1" applyAlignment="1">
      <alignment horizontal="left"/>
      <protection/>
    </xf>
    <xf numFmtId="0" fontId="80" fillId="0" borderId="21" xfId="65" applyFont="1" applyBorder="1" applyAlignment="1">
      <alignment horizontal="distributed" vertical="center"/>
      <protection/>
    </xf>
    <xf numFmtId="0" fontId="80" fillId="0" borderId="14" xfId="65" applyFont="1" applyBorder="1" applyAlignment="1">
      <alignment horizontal="distributed" vertical="center"/>
      <protection/>
    </xf>
    <xf numFmtId="0" fontId="80" fillId="0" borderId="13" xfId="65" applyFont="1" applyBorder="1" applyAlignment="1">
      <alignment horizontal="distributed" vertical="center"/>
      <protection/>
    </xf>
    <xf numFmtId="0" fontId="80" fillId="0" borderId="13" xfId="65" applyFont="1" applyBorder="1" applyAlignment="1">
      <alignment horizontal="distributed" vertical="center" wrapText="1"/>
      <protection/>
    </xf>
    <xf numFmtId="0" fontId="91" fillId="0" borderId="13" xfId="65" applyFont="1" applyBorder="1" applyAlignment="1">
      <alignment horizontal="distributed" vertical="center" wrapText="1"/>
      <protection/>
    </xf>
    <xf numFmtId="0" fontId="91" fillId="0" borderId="14" xfId="65" applyFont="1" applyBorder="1" applyAlignment="1">
      <alignment horizontal="distributed" vertical="center" wrapText="1"/>
      <protection/>
    </xf>
    <xf numFmtId="0" fontId="80" fillId="0" borderId="15" xfId="65" applyFont="1" applyBorder="1" applyAlignment="1">
      <alignment horizontal="distributed" vertical="center" wrapText="1"/>
      <protection/>
    </xf>
    <xf numFmtId="0" fontId="91" fillId="0" borderId="14" xfId="65" applyFont="1" applyBorder="1" applyAlignment="1">
      <alignment horizontal="distributed" vertical="center"/>
      <protection/>
    </xf>
    <xf numFmtId="0" fontId="80" fillId="0" borderId="15" xfId="65" applyFont="1" applyBorder="1" applyAlignment="1">
      <alignment horizontal="distributed" vertical="center"/>
      <protection/>
    </xf>
    <xf numFmtId="0" fontId="80" fillId="0" borderId="0" xfId="65" applyFont="1" applyAlignment="1">
      <alignment horizontal="distributed" vertical="center"/>
      <protection/>
    </xf>
    <xf numFmtId="0" fontId="80" fillId="0" borderId="17" xfId="65" applyFont="1" applyBorder="1" applyAlignment="1">
      <alignment horizontal="center" vertical="center"/>
      <protection/>
    </xf>
    <xf numFmtId="0" fontId="80" fillId="0" borderId="17" xfId="65" applyFont="1" applyBorder="1" applyAlignment="1">
      <alignment horizontal="distributed" vertical="center"/>
      <protection/>
    </xf>
    <xf numFmtId="0" fontId="80" fillId="0" borderId="17" xfId="65" applyFont="1" applyBorder="1" applyAlignment="1">
      <alignment horizontal="distributed" vertical="center"/>
      <protection/>
    </xf>
    <xf numFmtId="196" fontId="79" fillId="0" borderId="0" xfId="65" applyNumberFormat="1" applyFont="1">
      <alignment/>
      <protection/>
    </xf>
    <xf numFmtId="0" fontId="80" fillId="0" borderId="18" xfId="65" applyFont="1" applyBorder="1" applyAlignment="1">
      <alignment horizontal="distributed" vertical="center"/>
      <protection/>
    </xf>
    <xf numFmtId="0" fontId="80" fillId="0" borderId="0" xfId="65" applyFont="1">
      <alignment/>
      <protection/>
    </xf>
    <xf numFmtId="0" fontId="80" fillId="0" borderId="0" xfId="63" applyFont="1">
      <alignment vertical="center"/>
      <protection/>
    </xf>
    <xf numFmtId="38" fontId="79" fillId="0" borderId="0" xfId="65" applyNumberFormat="1" applyFont="1">
      <alignment/>
      <protection/>
    </xf>
    <xf numFmtId="0" fontId="4" fillId="0" borderId="0" xfId="66" applyFont="1">
      <alignment/>
      <protection/>
    </xf>
    <xf numFmtId="0" fontId="1" fillId="0" borderId="0" xfId="66" applyFont="1">
      <alignment/>
      <protection/>
    </xf>
    <xf numFmtId="0" fontId="3" fillId="0" borderId="0" xfId="66" applyFont="1" applyAlignment="1">
      <alignment horizontal="center"/>
      <protection/>
    </xf>
    <xf numFmtId="0" fontId="3" fillId="0" borderId="0" xfId="66" applyFont="1" applyAlignment="1">
      <alignment horizontal="center"/>
      <protection/>
    </xf>
    <xf numFmtId="0" fontId="1" fillId="0" borderId="0" xfId="65" applyFont="1" applyAlignment="1">
      <alignment horizontal="center"/>
      <protection/>
    </xf>
    <xf numFmtId="0" fontId="1" fillId="0" borderId="0" xfId="66" applyFont="1" applyAlignment="1">
      <alignment horizontal="right"/>
      <protection/>
    </xf>
    <xf numFmtId="0" fontId="6" fillId="0" borderId="21" xfId="66" applyFont="1" applyBorder="1" applyAlignment="1">
      <alignment horizontal="distributed" vertical="center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3" xfId="66" applyFont="1" applyBorder="1" applyAlignment="1">
      <alignment horizontal="distributed" vertical="center"/>
      <protection/>
    </xf>
    <xf numFmtId="0" fontId="6" fillId="0" borderId="13" xfId="66" applyFont="1" applyBorder="1" applyAlignment="1">
      <alignment horizontal="distributed" vertical="center" wrapText="1"/>
      <protection/>
    </xf>
    <xf numFmtId="0" fontId="6" fillId="0" borderId="14" xfId="66" applyFont="1" applyBorder="1" applyAlignment="1">
      <alignment horizontal="distributed" vertical="center" wrapText="1"/>
      <protection/>
    </xf>
    <xf numFmtId="0" fontId="6" fillId="0" borderId="15" xfId="66" applyFont="1" applyBorder="1" applyAlignment="1">
      <alignment horizontal="distributed" vertical="center" wrapText="1"/>
      <protection/>
    </xf>
    <xf numFmtId="0" fontId="6" fillId="0" borderId="0" xfId="66" applyFont="1" applyAlignment="1">
      <alignment horizontal="distributed" vertical="center"/>
      <protection/>
    </xf>
    <xf numFmtId="0" fontId="6" fillId="0" borderId="17" xfId="66" applyFont="1" applyBorder="1" applyAlignment="1">
      <alignment horizontal="distributed" vertical="center"/>
      <protection/>
    </xf>
    <xf numFmtId="0" fontId="6" fillId="0" borderId="17" xfId="66" applyFont="1" applyBorder="1" applyAlignment="1">
      <alignment horizontal="distributed" vertical="center"/>
      <protection/>
    </xf>
    <xf numFmtId="0" fontId="6" fillId="0" borderId="17" xfId="65" applyFont="1" applyBorder="1" applyAlignment="1">
      <alignment horizontal="distributed" vertical="center"/>
      <protection/>
    </xf>
    <xf numFmtId="0" fontId="6" fillId="0" borderId="18" xfId="65" applyFont="1" applyBorder="1" applyAlignment="1">
      <alignment horizontal="distributed" vertical="center"/>
      <protection/>
    </xf>
    <xf numFmtId="0" fontId="10" fillId="0" borderId="0" xfId="63" applyFont="1">
      <alignment vertical="center"/>
      <protection/>
    </xf>
    <xf numFmtId="38" fontId="9" fillId="0" borderId="0" xfId="66" applyNumberFormat="1" applyFont="1">
      <alignment/>
      <protection/>
    </xf>
    <xf numFmtId="38" fontId="1" fillId="0" borderId="0" xfId="66" applyNumberFormat="1" applyFont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7" xfId="64"/>
    <cellStyle name="標準_12　市町村別決算(1)歳入" xfId="65"/>
    <cellStyle name="標準_12　市町村別決算(2)歳出" xfId="66"/>
    <cellStyle name="Followed Hyperlink" xfId="67"/>
    <cellStyle name="良い" xfId="68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fukuipref-my.sharepoint.com/personal/toukei_pref_fukui_lg_jp/Documents/&#32113;&#35336;&#35519;&#26619;&#35506;&#20849;&#26377;&#12501;&#12457;&#12523;&#12480;/&#32113;&#35336;&#20998;&#26512;G/71_&#32113;&#35336;&#24180;&#37969;/R2&#24180;&#29256;&#65288;&#31532;68&#22238;&#65289;&#32113;&#35336;&#24180;&#37969;/03%20&#21407;&#31295;&#12501;&#12449;&#12452;&#12523;&#65288;&#12456;&#12463;&#12475;&#12523;&#65289;/16&#31246;&#12539;&#36001;&#25919;(R2)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税・財政目次"/>
      <sheetName val="16-1"/>
      <sheetName val="16-2"/>
      <sheetName val="16-3"/>
      <sheetName val="16-4"/>
      <sheetName val="16-5"/>
      <sheetName val="16-6"/>
      <sheetName val="16-7"/>
      <sheetName val="16-8"/>
      <sheetName val="16-9"/>
      <sheetName val="16-10 "/>
      <sheetName val="16-11(1)"/>
      <sheetName val="16-11(2)"/>
      <sheetName val="16-11(3)-(6)"/>
      <sheetName val="16-12(1)"/>
      <sheetName val="16-1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9.25390625" style="0" bestFit="1" customWidth="1"/>
    <col min="3" max="3" width="31.875" style="0" customWidth="1"/>
  </cols>
  <sheetData>
    <row r="1" ht="18.75">
      <c r="A1" s="21" t="s">
        <v>402</v>
      </c>
    </row>
    <row r="2" ht="18.75">
      <c r="B2" s="21" t="s">
        <v>0</v>
      </c>
    </row>
    <row r="4" spans="2:3" ht="13.5">
      <c r="B4" s="72" t="s">
        <v>214</v>
      </c>
      <c r="C4" t="s">
        <v>198</v>
      </c>
    </row>
    <row r="5" spans="2:3" ht="13.5">
      <c r="B5" s="72" t="s">
        <v>186</v>
      </c>
      <c r="C5" t="s">
        <v>199</v>
      </c>
    </row>
    <row r="6" spans="2:3" ht="13.5">
      <c r="B6" s="72" t="s">
        <v>187</v>
      </c>
      <c r="C6" t="s">
        <v>204</v>
      </c>
    </row>
    <row r="7" spans="2:3" ht="13.5">
      <c r="B7" s="72" t="s">
        <v>188</v>
      </c>
      <c r="C7" t="s">
        <v>203</v>
      </c>
    </row>
    <row r="8" spans="2:3" ht="13.5">
      <c r="B8" s="72" t="s">
        <v>189</v>
      </c>
      <c r="C8" t="s">
        <v>193</v>
      </c>
    </row>
    <row r="9" spans="2:3" ht="13.5">
      <c r="B9" s="72" t="s">
        <v>190</v>
      </c>
      <c r="C9" t="s">
        <v>194</v>
      </c>
    </row>
    <row r="10" spans="2:3" ht="13.5">
      <c r="B10" s="72" t="s">
        <v>191</v>
      </c>
      <c r="C10" t="s">
        <v>195</v>
      </c>
    </row>
    <row r="11" spans="2:3" ht="13.5">
      <c r="B11" s="72" t="s">
        <v>192</v>
      </c>
      <c r="C11" t="s">
        <v>196</v>
      </c>
    </row>
    <row r="12" spans="2:3" ht="13.5">
      <c r="B12" s="22" t="s">
        <v>310</v>
      </c>
      <c r="C12" t="s">
        <v>197</v>
      </c>
    </row>
    <row r="13" spans="2:4" ht="13.5">
      <c r="B13" s="22" t="s">
        <v>311</v>
      </c>
      <c r="C13" t="s">
        <v>200</v>
      </c>
      <c r="D13" s="248"/>
    </row>
    <row r="14" spans="2:3" ht="13.5">
      <c r="B14" s="22" t="s">
        <v>312</v>
      </c>
      <c r="C14" t="s">
        <v>215</v>
      </c>
    </row>
    <row r="15" spans="2:3" ht="13.5">
      <c r="B15" s="22" t="s">
        <v>313</v>
      </c>
      <c r="C15" s="71" t="s">
        <v>216</v>
      </c>
    </row>
    <row r="16" spans="2:3" ht="13.5">
      <c r="B16" s="22" t="s">
        <v>314</v>
      </c>
      <c r="C16" s="71" t="s">
        <v>217</v>
      </c>
    </row>
    <row r="17" spans="2:3" ht="13.5">
      <c r="B17" s="22" t="s">
        <v>315</v>
      </c>
      <c r="C17" t="s">
        <v>201</v>
      </c>
    </row>
    <row r="18" spans="2:3" ht="13.5">
      <c r="B18" s="22" t="s">
        <v>316</v>
      </c>
      <c r="C18" t="s">
        <v>202</v>
      </c>
    </row>
  </sheetData>
  <sheetProtection/>
  <hyperlinks>
    <hyperlink ref="B14" location="'16-11(1)'!A1" display="16-11(1)"/>
    <hyperlink ref="B15" location="'16-11(2)'!A1" display="16-11(2)"/>
    <hyperlink ref="B16" location="'16-11(3)-(6)'!A1" display="16-11(3)-(6)"/>
    <hyperlink ref="B17" location="'16-12(1)'!A1" display="16-12(1)"/>
    <hyperlink ref="B18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9'!A1" display="16-9"/>
    <hyperlink ref="B13" location="'16-10 '!A1" display="16-1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showGridLines="0" view="pageBreakPreview" zoomScale="115" zoomScaleNormal="115" zoomScaleSheetLayoutView="115" zoomScalePageLayoutView="0" workbookViewId="0" topLeftCell="A1">
      <selection activeCell="A28" sqref="A28"/>
    </sheetView>
  </sheetViews>
  <sheetFormatPr defaultColWidth="9.00390625" defaultRowHeight="13.5"/>
  <cols>
    <col min="1" max="1" width="3.75390625" style="4" customWidth="1"/>
    <col min="2" max="2" width="15.00390625" style="4" customWidth="1"/>
    <col min="3" max="3" width="19.375" style="4" customWidth="1"/>
    <col min="4" max="5" width="17.00390625" style="4" customWidth="1"/>
    <col min="6" max="6" width="20.00390625" style="5" customWidth="1"/>
    <col min="7" max="7" width="17.625" style="4" customWidth="1"/>
    <col min="8" max="16384" width="9.00390625" style="4" customWidth="1"/>
  </cols>
  <sheetData>
    <row r="1" ht="13.5">
      <c r="A1" s="44" t="s">
        <v>206</v>
      </c>
    </row>
    <row r="2" spans="1:6" ht="13.5">
      <c r="A2" s="255" t="s">
        <v>0</v>
      </c>
      <c r="B2" s="255"/>
      <c r="C2" s="256"/>
      <c r="D2" s="256"/>
      <c r="E2" s="256"/>
      <c r="F2" s="255"/>
    </row>
    <row r="3" spans="1:6" ht="17.25">
      <c r="A3" s="494" t="s">
        <v>307</v>
      </c>
      <c r="B3" s="494"/>
      <c r="C3" s="494"/>
      <c r="D3" s="494"/>
      <c r="E3" s="494"/>
      <c r="F3" s="494"/>
    </row>
    <row r="4" spans="1:6" ht="13.5">
      <c r="A4" s="256"/>
      <c r="B4" s="256"/>
      <c r="C4" s="256"/>
      <c r="D4" s="256"/>
      <c r="E4" s="256"/>
      <c r="F4" s="257" t="s">
        <v>28</v>
      </c>
    </row>
    <row r="5" spans="1:6" ht="6" customHeight="1" thickBot="1">
      <c r="A5" s="258"/>
      <c r="B5" s="258"/>
      <c r="C5" s="258"/>
      <c r="D5" s="258"/>
      <c r="E5" s="258"/>
      <c r="F5" s="259"/>
    </row>
    <row r="6" spans="1:7" s="18" customFormat="1" ht="14.25" customHeight="1" thickTop="1">
      <c r="A6" s="500"/>
      <c r="B6" s="501"/>
      <c r="C6" s="460" t="s">
        <v>355</v>
      </c>
      <c r="D6" s="464" t="s">
        <v>356</v>
      </c>
      <c r="E6" s="464"/>
      <c r="F6" s="496" t="s">
        <v>357</v>
      </c>
      <c r="G6" s="35"/>
    </row>
    <row r="7" spans="1:7" s="18" customFormat="1" ht="14.25" customHeight="1">
      <c r="A7" s="502"/>
      <c r="B7" s="503"/>
      <c r="C7" s="495"/>
      <c r="D7" s="20" t="s">
        <v>62</v>
      </c>
      <c r="E7" s="20" t="s">
        <v>61</v>
      </c>
      <c r="F7" s="497"/>
      <c r="G7" s="35"/>
    </row>
    <row r="8" spans="1:7" s="18" customFormat="1" ht="13.5" customHeight="1">
      <c r="A8" s="504" t="s">
        <v>60</v>
      </c>
      <c r="B8" s="504"/>
      <c r="C8" s="328">
        <v>921591439</v>
      </c>
      <c r="D8" s="329">
        <f>SUM(D9,D16,D17,D19,D22,D20)</f>
        <v>85129121</v>
      </c>
      <c r="E8" s="329">
        <f>SUM(E9,E16,E17,E19,E22,E20)</f>
        <v>67218343</v>
      </c>
      <c r="F8" s="330">
        <f>C8+D8-E8</f>
        <v>939502217</v>
      </c>
      <c r="G8" s="38"/>
    </row>
    <row r="9" spans="1:7" s="18" customFormat="1" ht="13.5" customHeight="1">
      <c r="A9" s="491" t="s">
        <v>59</v>
      </c>
      <c r="B9" s="491"/>
      <c r="C9" s="328">
        <v>859467373</v>
      </c>
      <c r="D9" s="328">
        <f>SUM(D10:D15)</f>
        <v>79954000</v>
      </c>
      <c r="E9" s="328">
        <f>SUM(E10:E15)</f>
        <v>57883651</v>
      </c>
      <c r="F9" s="330">
        <f>C9+D9-E9</f>
        <v>881537722</v>
      </c>
      <c r="G9" s="38"/>
    </row>
    <row r="10" spans="1:6" s="18" customFormat="1" ht="13.5" customHeight="1">
      <c r="A10" s="115"/>
      <c r="B10" s="260" t="s">
        <v>58</v>
      </c>
      <c r="C10" s="328">
        <v>349972384</v>
      </c>
      <c r="D10" s="328">
        <v>48827000</v>
      </c>
      <c r="E10" s="328">
        <v>20620543</v>
      </c>
      <c r="F10" s="330">
        <f aca="true" t="shared" si="0" ref="F10:F15">C10+D10-E10</f>
        <v>378178841</v>
      </c>
    </row>
    <row r="11" spans="1:6" s="18" customFormat="1" ht="13.5" customHeight="1">
      <c r="A11" s="115"/>
      <c r="B11" s="260" t="s">
        <v>57</v>
      </c>
      <c r="C11" s="328">
        <v>5760974</v>
      </c>
      <c r="D11" s="328">
        <v>231000</v>
      </c>
      <c r="E11" s="328">
        <v>653915</v>
      </c>
      <c r="F11" s="330">
        <f t="shared" si="0"/>
        <v>5338059</v>
      </c>
    </row>
    <row r="12" spans="1:6" s="18" customFormat="1" ht="13.5" customHeight="1">
      <c r="A12" s="115"/>
      <c r="B12" s="260" t="s">
        <v>56</v>
      </c>
      <c r="C12" s="328">
        <v>31851027</v>
      </c>
      <c r="D12" s="328">
        <v>7000000</v>
      </c>
      <c r="E12" s="328">
        <v>2215665</v>
      </c>
      <c r="F12" s="330">
        <f t="shared" si="0"/>
        <v>36635362</v>
      </c>
    </row>
    <row r="13" spans="1:6" s="18" customFormat="1" ht="13.5" customHeight="1">
      <c r="A13" s="115"/>
      <c r="B13" s="260" t="s">
        <v>55</v>
      </c>
      <c r="C13" s="328">
        <v>120254411</v>
      </c>
      <c r="D13" s="328">
        <v>9330000</v>
      </c>
      <c r="E13" s="328">
        <v>10362317</v>
      </c>
      <c r="F13" s="330">
        <f t="shared" si="0"/>
        <v>119222094</v>
      </c>
    </row>
    <row r="14" spans="1:6" s="18" customFormat="1" ht="13.5" customHeight="1">
      <c r="A14" s="115"/>
      <c r="B14" s="260" t="s">
        <v>54</v>
      </c>
      <c r="C14" s="328" t="s">
        <v>233</v>
      </c>
      <c r="D14" s="328" t="s">
        <v>233</v>
      </c>
      <c r="E14" s="328" t="s">
        <v>233</v>
      </c>
      <c r="F14" s="330" t="s">
        <v>233</v>
      </c>
    </row>
    <row r="15" spans="1:6" s="18" customFormat="1" ht="13.5" customHeight="1">
      <c r="A15" s="115"/>
      <c r="B15" s="260" t="s">
        <v>53</v>
      </c>
      <c r="C15" s="328">
        <v>351628577</v>
      </c>
      <c r="D15" s="328">
        <v>14566000</v>
      </c>
      <c r="E15" s="328">
        <v>24031211</v>
      </c>
      <c r="F15" s="330">
        <f t="shared" si="0"/>
        <v>342163366</v>
      </c>
    </row>
    <row r="16" spans="1:6" s="18" customFormat="1" ht="13.5" customHeight="1">
      <c r="A16" s="491" t="s">
        <v>52</v>
      </c>
      <c r="B16" s="491"/>
      <c r="C16" s="328">
        <v>29891177</v>
      </c>
      <c r="D16" s="328">
        <v>754155</v>
      </c>
      <c r="E16" s="328">
        <f>2842123+3192166-1</f>
        <v>6034288</v>
      </c>
      <c r="F16" s="330">
        <f>C16+D16-E16</f>
        <v>24611044</v>
      </c>
    </row>
    <row r="17" spans="1:6" s="18" customFormat="1" ht="13.5" customHeight="1">
      <c r="A17" s="491" t="s">
        <v>51</v>
      </c>
      <c r="B17" s="491"/>
      <c r="C17" s="328">
        <v>25255876</v>
      </c>
      <c r="D17" s="328">
        <v>1048500</v>
      </c>
      <c r="E17" s="328">
        <v>2499126</v>
      </c>
      <c r="F17" s="330">
        <f>C17+D17-E17</f>
        <v>23805250</v>
      </c>
    </row>
    <row r="18" spans="1:6" s="18" customFormat="1" ht="13.5" customHeight="1">
      <c r="A18" s="499" t="s">
        <v>270</v>
      </c>
      <c r="B18" s="491"/>
      <c r="C18" s="328" t="s">
        <v>233</v>
      </c>
      <c r="D18" s="328" t="s">
        <v>233</v>
      </c>
      <c r="E18" s="328" t="s">
        <v>233</v>
      </c>
      <c r="F18" s="330" t="s">
        <v>233</v>
      </c>
    </row>
    <row r="19" spans="1:6" s="18" customFormat="1" ht="13.5" customHeight="1">
      <c r="A19" s="499" t="s">
        <v>50</v>
      </c>
      <c r="B19" s="491"/>
      <c r="C19" s="328">
        <v>14410</v>
      </c>
      <c r="D19" s="328" t="s">
        <v>233</v>
      </c>
      <c r="E19" s="328">
        <v>14410</v>
      </c>
      <c r="F19" s="330">
        <v>0</v>
      </c>
    </row>
    <row r="20" spans="1:6" s="18" customFormat="1" ht="13.5" customHeight="1">
      <c r="A20" s="491" t="s">
        <v>48</v>
      </c>
      <c r="B20" s="491"/>
      <c r="C20" s="328">
        <v>6962603</v>
      </c>
      <c r="D20" s="331" t="s">
        <v>233</v>
      </c>
      <c r="E20" s="331">
        <v>518116</v>
      </c>
      <c r="F20" s="330">
        <f>C20-E20</f>
        <v>6444487</v>
      </c>
    </row>
    <row r="21" spans="1:6" s="18" customFormat="1" ht="13.5" customHeight="1">
      <c r="A21" s="491" t="s">
        <v>49</v>
      </c>
      <c r="B21" s="498"/>
      <c r="C21" s="328" t="s">
        <v>233</v>
      </c>
      <c r="D21" s="331" t="s">
        <v>233</v>
      </c>
      <c r="E21" s="331" t="s">
        <v>233</v>
      </c>
      <c r="F21" s="332" t="s">
        <v>233</v>
      </c>
    </row>
    <row r="22" spans="1:6" s="18" customFormat="1" ht="12" customHeight="1">
      <c r="A22" s="492" t="s">
        <v>358</v>
      </c>
      <c r="B22" s="493"/>
      <c r="C22" s="328" t="s">
        <v>233</v>
      </c>
      <c r="D22" s="331">
        <f>3192166+180300</f>
        <v>3372466</v>
      </c>
      <c r="E22" s="331">
        <v>268752</v>
      </c>
      <c r="F22" s="332">
        <f>D22-E22</f>
        <v>3103714</v>
      </c>
    </row>
    <row r="23" spans="1:6" ht="13.5">
      <c r="A23" s="261" t="s">
        <v>359</v>
      </c>
      <c r="B23" s="261"/>
      <c r="C23" s="261"/>
      <c r="D23" s="261"/>
      <c r="E23" s="261"/>
      <c r="F23" s="262"/>
    </row>
    <row r="24" spans="1:6" ht="13.5">
      <c r="A24" s="115" t="s">
        <v>360</v>
      </c>
      <c r="B24" s="115"/>
      <c r="C24" s="115"/>
      <c r="D24" s="115"/>
      <c r="E24" s="115"/>
      <c r="F24" s="263"/>
    </row>
    <row r="25" spans="1:6" s="18" customFormat="1" ht="12">
      <c r="A25" s="115" t="s">
        <v>348</v>
      </c>
      <c r="B25" s="115"/>
      <c r="C25" s="115"/>
      <c r="D25" s="115"/>
      <c r="E25" s="115"/>
      <c r="F25" s="263"/>
    </row>
    <row r="26" spans="1:6" ht="13.5">
      <c r="A26" s="6"/>
      <c r="B26" s="6"/>
      <c r="C26" s="6"/>
      <c r="D26" s="6"/>
      <c r="E26" s="6"/>
      <c r="F26" s="250"/>
    </row>
    <row r="27" spans="1:6" ht="13.5">
      <c r="A27" s="6"/>
      <c r="B27" s="6"/>
      <c r="C27" s="6"/>
      <c r="D27" s="6"/>
      <c r="E27" s="6"/>
      <c r="F27" s="250"/>
    </row>
    <row r="28" spans="1:6" ht="13.5">
      <c r="A28" s="6"/>
      <c r="B28" s="6"/>
      <c r="C28" s="6"/>
      <c r="D28" s="6"/>
      <c r="E28" s="6"/>
      <c r="F28" s="250"/>
    </row>
    <row r="29" spans="1:6" ht="13.5">
      <c r="A29" s="490"/>
      <c r="B29" s="490"/>
      <c r="C29" s="488"/>
      <c r="D29" s="488"/>
      <c r="E29" s="488"/>
      <c r="F29" s="489"/>
    </row>
    <row r="30" spans="1:6" ht="13.5">
      <c r="A30" s="490"/>
      <c r="B30" s="490"/>
      <c r="C30" s="488"/>
      <c r="D30" s="251"/>
      <c r="E30" s="251"/>
      <c r="F30" s="489"/>
    </row>
    <row r="31" spans="1:6" ht="13.5">
      <c r="A31" s="487"/>
      <c r="B31" s="487"/>
      <c r="C31" s="226"/>
      <c r="D31" s="36"/>
      <c r="E31" s="36"/>
      <c r="F31" s="37"/>
    </row>
    <row r="32" spans="1:6" ht="13.5">
      <c r="A32" s="487"/>
      <c r="B32" s="487"/>
      <c r="C32" s="226"/>
      <c r="D32" s="36"/>
      <c r="E32" s="36"/>
      <c r="F32" s="37"/>
    </row>
    <row r="33" spans="1:6" ht="13.5">
      <c r="A33" s="112"/>
      <c r="B33" s="43"/>
      <c r="C33" s="108"/>
      <c r="D33" s="39"/>
      <c r="E33" s="39"/>
      <c r="F33" s="37"/>
    </row>
    <row r="34" spans="1:6" ht="13.5">
      <c r="A34" s="112"/>
      <c r="B34" s="43"/>
      <c r="C34" s="108"/>
      <c r="D34" s="39"/>
      <c r="E34" s="39"/>
      <c r="F34" s="37"/>
    </row>
    <row r="35" spans="1:6" ht="13.5">
      <c r="A35" s="112"/>
      <c r="B35" s="43"/>
      <c r="C35" s="108"/>
      <c r="D35" s="39"/>
      <c r="E35" s="39"/>
      <c r="F35" s="37"/>
    </row>
    <row r="36" spans="1:6" ht="13.5">
      <c r="A36" s="112"/>
      <c r="B36" s="43"/>
      <c r="C36" s="108"/>
      <c r="D36" s="39"/>
      <c r="E36" s="39"/>
      <c r="F36" s="37"/>
    </row>
    <row r="37" spans="1:6" ht="13.5">
      <c r="A37" s="112"/>
      <c r="B37" s="43"/>
      <c r="C37" s="108"/>
      <c r="D37" s="117"/>
      <c r="E37" s="39"/>
      <c r="F37" s="37"/>
    </row>
    <row r="38" spans="1:6" ht="13.5">
      <c r="A38" s="112"/>
      <c r="B38" s="43"/>
      <c r="C38" s="108"/>
      <c r="D38" s="39"/>
      <c r="E38" s="39"/>
      <c r="F38" s="37"/>
    </row>
    <row r="39" spans="1:6" ht="13.5">
      <c r="A39" s="487"/>
      <c r="B39" s="487"/>
      <c r="C39" s="108"/>
      <c r="D39" s="39"/>
      <c r="E39" s="39"/>
      <c r="F39" s="37"/>
    </row>
    <row r="40" spans="1:6" ht="13.5">
      <c r="A40" s="487"/>
      <c r="B40" s="487"/>
      <c r="C40" s="108"/>
      <c r="D40" s="39"/>
      <c r="E40" s="39"/>
      <c r="F40" s="37"/>
    </row>
    <row r="41" spans="1:6" ht="13.5">
      <c r="A41" s="487"/>
      <c r="B41" s="487"/>
      <c r="C41" s="116"/>
      <c r="D41" s="117"/>
      <c r="E41" s="117"/>
      <c r="F41" s="37"/>
    </row>
    <row r="42" spans="1:6" ht="13.5">
      <c r="A42" s="487"/>
      <c r="B42" s="487"/>
      <c r="C42" s="108"/>
      <c r="D42" s="117"/>
      <c r="E42" s="39"/>
      <c r="F42" s="37"/>
    </row>
    <row r="43" spans="1:6" ht="13.5">
      <c r="A43" s="487"/>
      <c r="B43" s="487"/>
      <c r="C43" s="108"/>
      <c r="D43" s="117"/>
      <c r="E43" s="39"/>
      <c r="F43" s="37"/>
    </row>
    <row r="44" spans="1:6" ht="13.5">
      <c r="A44" s="487"/>
      <c r="B44" s="487"/>
      <c r="C44" s="116"/>
      <c r="D44" s="117"/>
      <c r="E44" s="117"/>
      <c r="F44" s="37"/>
    </row>
    <row r="45" spans="1:6" ht="13.5">
      <c r="A45" s="40"/>
      <c r="B45" s="40"/>
      <c r="C45" s="35"/>
      <c r="D45" s="35"/>
      <c r="E45" s="35"/>
      <c r="F45" s="252"/>
    </row>
  </sheetData>
  <sheetProtection/>
  <mergeCells count="26">
    <mergeCell ref="A3:F3"/>
    <mergeCell ref="C6:C7"/>
    <mergeCell ref="D6:E6"/>
    <mergeCell ref="F6:F7"/>
    <mergeCell ref="A21:B21"/>
    <mergeCell ref="A20:B20"/>
    <mergeCell ref="A19:B19"/>
    <mergeCell ref="A18:B18"/>
    <mergeCell ref="A6:B7"/>
    <mergeCell ref="A8:B8"/>
    <mergeCell ref="A29:B30"/>
    <mergeCell ref="C29:C30"/>
    <mergeCell ref="A16:B16"/>
    <mergeCell ref="A17:B17"/>
    <mergeCell ref="A9:B9"/>
    <mergeCell ref="A22:B22"/>
    <mergeCell ref="A41:B41"/>
    <mergeCell ref="A42:B42"/>
    <mergeCell ref="A43:B43"/>
    <mergeCell ref="A44:B44"/>
    <mergeCell ref="D29:E29"/>
    <mergeCell ref="F29:F30"/>
    <mergeCell ref="A31:B31"/>
    <mergeCell ref="A32:B32"/>
    <mergeCell ref="A39:B39"/>
    <mergeCell ref="A40:B40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showGridLines="0" view="pageBreakPreview" zoomScale="110" zoomScaleSheetLayoutView="110" zoomScalePageLayoutView="0" workbookViewId="0" topLeftCell="A1">
      <pane ySplit="6" topLeftCell="A34" activePane="bottomLeft" state="frozen"/>
      <selection pane="topLeft" activeCell="A28" sqref="A28"/>
      <selection pane="bottomLeft" activeCell="A28" sqref="A28"/>
    </sheetView>
  </sheetViews>
  <sheetFormatPr defaultColWidth="9.00390625" defaultRowHeight="13.5"/>
  <cols>
    <col min="1" max="1" width="35.75390625" style="147" customWidth="1"/>
    <col min="2" max="2" width="12.875" style="147" customWidth="1"/>
    <col min="3" max="3" width="14.375" style="148" customWidth="1"/>
    <col min="4" max="4" width="2.375" style="148" customWidth="1"/>
    <col min="5" max="6" width="13.50390625" style="148" customWidth="1"/>
    <col min="7" max="7" width="14.375" style="149" customWidth="1"/>
    <col min="8" max="8" width="2.625" style="148" customWidth="1"/>
    <col min="9" max="16384" width="9.00390625" style="147" customWidth="1"/>
  </cols>
  <sheetData>
    <row r="1" ht="13.5">
      <c r="A1" s="146" t="s">
        <v>256</v>
      </c>
    </row>
    <row r="2" spans="1:8" ht="13.5">
      <c r="A2" s="150" t="s">
        <v>262</v>
      </c>
      <c r="G2" s="505" t="s">
        <v>72</v>
      </c>
      <c r="H2" s="505"/>
    </row>
    <row r="3" spans="1:8" ht="17.25">
      <c r="A3" s="506" t="s">
        <v>308</v>
      </c>
      <c r="B3" s="506"/>
      <c r="C3" s="506"/>
      <c r="D3" s="506"/>
      <c r="E3" s="506"/>
      <c r="F3" s="506"/>
      <c r="G3" s="506"/>
      <c r="H3" s="506"/>
    </row>
    <row r="4" spans="2:6" ht="6.75" customHeight="1" thickBot="1">
      <c r="B4" s="151"/>
      <c r="C4" s="152"/>
      <c r="D4" s="152"/>
      <c r="E4" s="152"/>
      <c r="F4" s="152"/>
    </row>
    <row r="5" spans="1:8" s="154" customFormat="1" ht="15.75" customHeight="1" thickTop="1">
      <c r="A5" s="153"/>
      <c r="B5" s="153"/>
      <c r="C5" s="507" t="s">
        <v>351</v>
      </c>
      <c r="D5" s="508"/>
      <c r="E5" s="511" t="s">
        <v>390</v>
      </c>
      <c r="F5" s="511"/>
      <c r="G5" s="512" t="s">
        <v>391</v>
      </c>
      <c r="H5" s="513"/>
    </row>
    <row r="6" spans="1:8" s="154" customFormat="1" ht="15.75" customHeight="1">
      <c r="A6" s="155"/>
      <c r="B6" s="156"/>
      <c r="C6" s="509"/>
      <c r="D6" s="510"/>
      <c r="E6" s="157" t="s">
        <v>62</v>
      </c>
      <c r="F6" s="157" t="s">
        <v>61</v>
      </c>
      <c r="G6" s="514"/>
      <c r="H6" s="515"/>
    </row>
    <row r="7" spans="1:8" s="162" customFormat="1" ht="14.25" customHeight="1">
      <c r="A7" s="158" t="s">
        <v>318</v>
      </c>
      <c r="B7" s="159" t="s">
        <v>257</v>
      </c>
      <c r="C7" s="160">
        <v>9191730633</v>
      </c>
      <c r="D7" s="161"/>
      <c r="E7" s="195">
        <v>919769502</v>
      </c>
      <c r="F7" s="160"/>
      <c r="G7" s="196">
        <f>C7+E7-F7</f>
        <v>10111500135</v>
      </c>
      <c r="H7" s="149"/>
    </row>
    <row r="8" spans="1:8" s="162" customFormat="1" ht="14.25" customHeight="1">
      <c r="A8" s="241" t="s">
        <v>343</v>
      </c>
      <c r="B8" s="163" t="s">
        <v>257</v>
      </c>
      <c r="C8" s="160">
        <v>3627122458</v>
      </c>
      <c r="D8" s="161"/>
      <c r="E8" s="195">
        <v>433277542</v>
      </c>
      <c r="F8" s="195">
        <v>841600000</v>
      </c>
      <c r="G8" s="196">
        <f aca="true" t="shared" si="0" ref="G8:G55">C8+E8-F8</f>
        <v>3218800000</v>
      </c>
      <c r="H8" s="149"/>
    </row>
    <row r="9" spans="1:8" s="162" customFormat="1" ht="14.25" customHeight="1">
      <c r="A9" s="158"/>
      <c r="B9" s="163" t="s">
        <v>258</v>
      </c>
      <c r="C9" s="160">
        <v>3184512542</v>
      </c>
      <c r="D9" s="161"/>
      <c r="E9" s="195">
        <v>841600000</v>
      </c>
      <c r="F9" s="195">
        <v>433277542</v>
      </c>
      <c r="G9" s="196">
        <f t="shared" si="0"/>
        <v>3592835000</v>
      </c>
      <c r="H9" s="149"/>
    </row>
    <row r="10" spans="1:8" s="162" customFormat="1" ht="14.25" customHeight="1">
      <c r="A10" s="158" t="s">
        <v>319</v>
      </c>
      <c r="B10" s="163" t="s">
        <v>257</v>
      </c>
      <c r="C10" s="160">
        <v>515662132</v>
      </c>
      <c r="D10" s="161"/>
      <c r="E10" s="195">
        <v>4218061</v>
      </c>
      <c r="F10" s="160"/>
      <c r="G10" s="196">
        <f t="shared" si="0"/>
        <v>519880193</v>
      </c>
      <c r="H10" s="149"/>
    </row>
    <row r="11" spans="1:8" s="162" customFormat="1" ht="14.25" customHeight="1">
      <c r="A11" s="158" t="s">
        <v>320</v>
      </c>
      <c r="B11" s="164" t="s">
        <v>205</v>
      </c>
      <c r="C11" s="165">
        <v>5514.53</v>
      </c>
      <c r="D11" s="166" t="s">
        <v>79</v>
      </c>
      <c r="E11" s="160"/>
      <c r="F11" s="160"/>
      <c r="G11" s="202">
        <f t="shared" si="0"/>
        <v>5514.53</v>
      </c>
      <c r="H11" s="167" t="s">
        <v>79</v>
      </c>
    </row>
    <row r="12" spans="1:8" s="162" customFormat="1" ht="14.25" customHeight="1">
      <c r="A12" s="158"/>
      <c r="B12" s="163" t="s">
        <v>259</v>
      </c>
      <c r="C12" s="160">
        <v>697706000</v>
      </c>
      <c r="D12" s="161"/>
      <c r="E12" s="160"/>
      <c r="F12" s="160"/>
      <c r="G12" s="196">
        <f t="shared" si="0"/>
        <v>697706000</v>
      </c>
      <c r="H12" s="149"/>
    </row>
    <row r="13" spans="1:8" s="162" customFormat="1" ht="14.25" customHeight="1">
      <c r="A13" s="158"/>
      <c r="B13" s="163" t="s">
        <v>260</v>
      </c>
      <c r="C13" s="160">
        <v>68395400</v>
      </c>
      <c r="D13" s="161"/>
      <c r="E13" s="160"/>
      <c r="F13" s="160"/>
      <c r="G13" s="196">
        <f t="shared" si="0"/>
        <v>68395400</v>
      </c>
      <c r="H13" s="149"/>
    </row>
    <row r="14" spans="1:8" s="162" customFormat="1" ht="14.25" customHeight="1">
      <c r="A14" s="158"/>
      <c r="B14" s="163" t="s">
        <v>257</v>
      </c>
      <c r="C14" s="160">
        <v>1731381088</v>
      </c>
      <c r="D14" s="161"/>
      <c r="E14" s="195">
        <v>61926</v>
      </c>
      <c r="F14" s="160"/>
      <c r="G14" s="196">
        <f t="shared" si="0"/>
        <v>1731443014</v>
      </c>
      <c r="H14" s="149"/>
    </row>
    <row r="15" spans="1:8" s="162" customFormat="1" ht="14.25" customHeight="1">
      <c r="A15" s="158"/>
      <c r="B15" s="163" t="s">
        <v>258</v>
      </c>
      <c r="C15" s="160">
        <v>371131401</v>
      </c>
      <c r="D15" s="161"/>
      <c r="E15" s="160"/>
      <c r="F15" s="160"/>
      <c r="G15" s="196">
        <f t="shared" si="0"/>
        <v>371131401</v>
      </c>
      <c r="H15" s="149"/>
    </row>
    <row r="16" spans="1:8" s="162" customFormat="1" ht="14.25" customHeight="1">
      <c r="A16" s="158" t="s">
        <v>321</v>
      </c>
      <c r="B16" s="163" t="s">
        <v>257</v>
      </c>
      <c r="C16" s="160">
        <v>692597330</v>
      </c>
      <c r="D16" s="161"/>
      <c r="E16" s="195">
        <v>215755758</v>
      </c>
      <c r="F16" s="195">
        <v>60294450</v>
      </c>
      <c r="G16" s="196">
        <f>C16+E16-F16</f>
        <v>848058638</v>
      </c>
      <c r="H16" s="149"/>
    </row>
    <row r="17" spans="1:8" s="162" customFormat="1" ht="14.25" customHeight="1">
      <c r="A17" s="158"/>
      <c r="B17" s="163" t="s">
        <v>258</v>
      </c>
      <c r="C17" s="160">
        <v>1018802759</v>
      </c>
      <c r="D17" s="161"/>
      <c r="E17" s="195">
        <v>44154400</v>
      </c>
      <c r="F17" s="195">
        <v>178704895</v>
      </c>
      <c r="G17" s="196">
        <f t="shared" si="0"/>
        <v>884252264</v>
      </c>
      <c r="H17" s="149"/>
    </row>
    <row r="18" spans="1:8" s="162" customFormat="1" ht="14.25" customHeight="1">
      <c r="A18" s="158" t="s">
        <v>263</v>
      </c>
      <c r="B18" s="163" t="s">
        <v>78</v>
      </c>
      <c r="C18" s="160">
        <v>60011014</v>
      </c>
      <c r="D18" s="161"/>
      <c r="E18" s="160">
        <v>139988986</v>
      </c>
      <c r="F18" s="160"/>
      <c r="G18" s="196">
        <f t="shared" si="0"/>
        <v>200000000</v>
      </c>
      <c r="H18" s="149"/>
    </row>
    <row r="19" spans="1:8" s="162" customFormat="1" ht="14.25" customHeight="1">
      <c r="A19" s="158"/>
      <c r="B19" s="163" t="s">
        <v>257</v>
      </c>
      <c r="C19" s="160">
        <v>289749663</v>
      </c>
      <c r="D19" s="161"/>
      <c r="E19" s="160">
        <v>39118911</v>
      </c>
      <c r="F19" s="160">
        <v>140988986</v>
      </c>
      <c r="G19" s="196">
        <f t="shared" si="0"/>
        <v>187879588</v>
      </c>
      <c r="H19" s="149"/>
    </row>
    <row r="20" spans="1:8" s="162" customFormat="1" ht="14.25" customHeight="1">
      <c r="A20" s="158" t="s">
        <v>322</v>
      </c>
      <c r="B20" s="163" t="s">
        <v>257</v>
      </c>
      <c r="C20" s="160">
        <v>86591124</v>
      </c>
      <c r="D20" s="161"/>
      <c r="E20" s="195">
        <v>698288</v>
      </c>
      <c r="F20" s="195">
        <v>1126000</v>
      </c>
      <c r="G20" s="196">
        <f t="shared" si="0"/>
        <v>86163412</v>
      </c>
      <c r="H20" s="149"/>
    </row>
    <row r="21" spans="1:8" s="162" customFormat="1" ht="14.25" customHeight="1">
      <c r="A21" s="158" t="s">
        <v>323</v>
      </c>
      <c r="B21" s="163" t="s">
        <v>78</v>
      </c>
      <c r="C21" s="160">
        <v>20003671</v>
      </c>
      <c r="D21" s="161"/>
      <c r="E21" s="160">
        <v>0</v>
      </c>
      <c r="F21" s="160">
        <v>20003671</v>
      </c>
      <c r="G21" s="196">
        <f t="shared" si="0"/>
        <v>0</v>
      </c>
      <c r="H21" s="149"/>
    </row>
    <row r="22" spans="1:8" s="162" customFormat="1" ht="14.25" customHeight="1">
      <c r="A22" s="158"/>
      <c r="B22" s="163" t="s">
        <v>257</v>
      </c>
      <c r="C22" s="160">
        <v>89016867</v>
      </c>
      <c r="D22" s="161"/>
      <c r="E22" s="195">
        <v>20143071</v>
      </c>
      <c r="F22" s="195">
        <v>990877</v>
      </c>
      <c r="G22" s="196">
        <f t="shared" si="0"/>
        <v>108169061</v>
      </c>
      <c r="H22" s="149"/>
    </row>
    <row r="23" spans="1:8" s="162" customFormat="1" ht="14.25" customHeight="1">
      <c r="A23" s="158" t="s">
        <v>324</v>
      </c>
      <c r="B23" s="163" t="s">
        <v>78</v>
      </c>
      <c r="C23" s="160">
        <v>400000000</v>
      </c>
      <c r="D23" s="161"/>
      <c r="E23" s="160"/>
      <c r="F23" s="160"/>
      <c r="G23" s="196">
        <f t="shared" si="0"/>
        <v>400000000</v>
      </c>
      <c r="H23" s="149"/>
    </row>
    <row r="24" spans="1:8" s="162" customFormat="1" ht="14.25" customHeight="1">
      <c r="A24" s="158"/>
      <c r="B24" s="163" t="s">
        <v>257</v>
      </c>
      <c r="C24" s="160">
        <v>119186255</v>
      </c>
      <c r="D24" s="161"/>
      <c r="E24" s="195">
        <v>467729</v>
      </c>
      <c r="F24" s="195">
        <v>5879252</v>
      </c>
      <c r="G24" s="196">
        <f t="shared" si="0"/>
        <v>113774732</v>
      </c>
      <c r="H24" s="149"/>
    </row>
    <row r="25" spans="1:8" s="162" customFormat="1" ht="14.25" customHeight="1">
      <c r="A25" s="158" t="s">
        <v>325</v>
      </c>
      <c r="B25" s="163" t="s">
        <v>257</v>
      </c>
      <c r="C25" s="160">
        <v>525361630</v>
      </c>
      <c r="D25" s="161"/>
      <c r="E25" s="195">
        <v>199191866</v>
      </c>
      <c r="F25" s="195">
        <v>199181000</v>
      </c>
      <c r="G25" s="196">
        <f t="shared" si="0"/>
        <v>525372496</v>
      </c>
      <c r="H25" s="149"/>
    </row>
    <row r="26" spans="1:8" s="162" customFormat="1" ht="14.25" customHeight="1">
      <c r="A26" s="158" t="s">
        <v>326</v>
      </c>
      <c r="B26" s="163" t="s">
        <v>257</v>
      </c>
      <c r="C26" s="160">
        <v>1819812008</v>
      </c>
      <c r="D26" s="161"/>
      <c r="E26" s="195">
        <v>221963988</v>
      </c>
      <c r="F26" s="195">
        <v>559132045</v>
      </c>
      <c r="G26" s="196">
        <f t="shared" si="0"/>
        <v>1482643951</v>
      </c>
      <c r="H26" s="149"/>
    </row>
    <row r="27" spans="1:8" s="162" customFormat="1" ht="14.25" customHeight="1">
      <c r="A27" s="158" t="s">
        <v>327</v>
      </c>
      <c r="B27" s="163" t="s">
        <v>78</v>
      </c>
      <c r="C27" s="160">
        <v>20003671</v>
      </c>
      <c r="D27" s="161"/>
      <c r="E27" s="160">
        <v>0</v>
      </c>
      <c r="F27" s="160">
        <v>20003671</v>
      </c>
      <c r="G27" s="196">
        <f t="shared" si="0"/>
        <v>0</v>
      </c>
      <c r="H27" s="149"/>
    </row>
    <row r="28" spans="1:8" s="162" customFormat="1" ht="14.25" customHeight="1">
      <c r="A28" s="158"/>
      <c r="B28" s="163" t="s">
        <v>257</v>
      </c>
      <c r="C28" s="160">
        <v>794679564</v>
      </c>
      <c r="D28" s="161"/>
      <c r="E28" s="195">
        <v>20538686</v>
      </c>
      <c r="F28" s="195">
        <v>25072877</v>
      </c>
      <c r="G28" s="196">
        <f t="shared" si="0"/>
        <v>790145373</v>
      </c>
      <c r="H28" s="149"/>
    </row>
    <row r="29" spans="1:8" s="162" customFormat="1" ht="14.25" customHeight="1">
      <c r="A29" s="158" t="s">
        <v>328</v>
      </c>
      <c r="B29" s="163" t="s">
        <v>78</v>
      </c>
      <c r="C29" s="160">
        <v>30000000000</v>
      </c>
      <c r="D29" s="161"/>
      <c r="E29" s="160">
        <v>10000000000</v>
      </c>
      <c r="F29" s="160"/>
      <c r="G29" s="196">
        <f>C29+E29-F29</f>
        <v>40000000000</v>
      </c>
      <c r="H29" s="149"/>
    </row>
    <row r="30" spans="1:8" s="162" customFormat="1" ht="14.25" customHeight="1">
      <c r="A30" s="158"/>
      <c r="B30" s="163" t="s">
        <v>257</v>
      </c>
      <c r="C30" s="160">
        <v>16521188135</v>
      </c>
      <c r="D30" s="161"/>
      <c r="E30" s="195">
        <v>14318078416</v>
      </c>
      <c r="F30" s="160">
        <v>18333000000</v>
      </c>
      <c r="G30" s="196">
        <f>C30+E30-F30</f>
        <v>12506266551</v>
      </c>
      <c r="H30" s="149"/>
    </row>
    <row r="31" spans="1:8" s="162" customFormat="1" ht="14.25" customHeight="1">
      <c r="A31" s="168" t="s">
        <v>329</v>
      </c>
      <c r="B31" s="163" t="s">
        <v>257</v>
      </c>
      <c r="C31" s="160">
        <v>500000000</v>
      </c>
      <c r="D31" s="161"/>
      <c r="E31" s="160">
        <v>0</v>
      </c>
      <c r="F31" s="160">
        <v>0</v>
      </c>
      <c r="G31" s="196">
        <f t="shared" si="0"/>
        <v>500000000</v>
      </c>
      <c r="H31" s="149"/>
    </row>
    <row r="32" spans="1:8" s="162" customFormat="1" ht="14.25" customHeight="1">
      <c r="A32" s="158" t="s">
        <v>330</v>
      </c>
      <c r="B32" s="163" t="s">
        <v>257</v>
      </c>
      <c r="C32" s="160">
        <v>7669292292</v>
      </c>
      <c r="D32" s="161"/>
      <c r="E32" s="195">
        <v>147840643</v>
      </c>
      <c r="F32" s="160">
        <v>4868742</v>
      </c>
      <c r="G32" s="196">
        <f t="shared" si="0"/>
        <v>7812264193</v>
      </c>
      <c r="H32" s="149"/>
    </row>
    <row r="33" spans="1:8" s="162" customFormat="1" ht="14.25" customHeight="1">
      <c r="A33" s="158" t="s">
        <v>331</v>
      </c>
      <c r="B33" s="163" t="s">
        <v>257</v>
      </c>
      <c r="C33" s="160">
        <v>376940393</v>
      </c>
      <c r="D33" s="161"/>
      <c r="E33" s="195">
        <v>149129</v>
      </c>
      <c r="F33" s="195">
        <v>30783963</v>
      </c>
      <c r="G33" s="196">
        <f t="shared" si="0"/>
        <v>346305559</v>
      </c>
      <c r="H33" s="149"/>
    </row>
    <row r="34" spans="1:8" s="162" customFormat="1" ht="14.25" customHeight="1">
      <c r="A34" s="158" t="s">
        <v>332</v>
      </c>
      <c r="B34" s="163" t="s">
        <v>257</v>
      </c>
      <c r="C34" s="160">
        <v>412408109</v>
      </c>
      <c r="D34" s="161"/>
      <c r="E34" s="195">
        <v>1025693</v>
      </c>
      <c r="F34" s="195">
        <v>8502430</v>
      </c>
      <c r="G34" s="196">
        <f>C34+E34-F34</f>
        <v>404931372</v>
      </c>
      <c r="H34" s="149"/>
    </row>
    <row r="35" spans="1:8" s="162" customFormat="1" ht="14.25" customHeight="1">
      <c r="A35" s="169" t="s">
        <v>333</v>
      </c>
      <c r="B35" s="163" t="s">
        <v>257</v>
      </c>
      <c r="C35" s="160">
        <v>1127771875</v>
      </c>
      <c r="D35" s="161"/>
      <c r="E35" s="195">
        <v>44612</v>
      </c>
      <c r="F35" s="195">
        <v>25734621</v>
      </c>
      <c r="G35" s="196">
        <f t="shared" si="0"/>
        <v>1102081866</v>
      </c>
      <c r="H35" s="149"/>
    </row>
    <row r="36" spans="1:8" s="162" customFormat="1" ht="14.25" customHeight="1">
      <c r="A36" s="158" t="s">
        <v>334</v>
      </c>
      <c r="B36" s="163" t="s">
        <v>257</v>
      </c>
      <c r="C36" s="160">
        <v>49270976</v>
      </c>
      <c r="D36" s="161"/>
      <c r="E36" s="195">
        <v>2333</v>
      </c>
      <c r="F36" s="160">
        <v>0</v>
      </c>
      <c r="G36" s="196">
        <f t="shared" si="0"/>
        <v>49273309</v>
      </c>
      <c r="H36" s="149"/>
    </row>
    <row r="37" spans="1:8" s="162" customFormat="1" ht="14.25" customHeight="1">
      <c r="A37" s="158" t="s">
        <v>335</v>
      </c>
      <c r="B37" s="163" t="s">
        <v>257</v>
      </c>
      <c r="C37" s="160">
        <v>21459491</v>
      </c>
      <c r="D37" s="161"/>
      <c r="E37" s="195">
        <v>1016</v>
      </c>
      <c r="F37" s="160">
        <v>2537000</v>
      </c>
      <c r="G37" s="196">
        <f t="shared" si="0"/>
        <v>18923507</v>
      </c>
      <c r="H37" s="149"/>
    </row>
    <row r="38" spans="1:8" s="162" customFormat="1" ht="14.25" customHeight="1">
      <c r="A38" s="158" t="s">
        <v>336</v>
      </c>
      <c r="B38" s="163" t="s">
        <v>257</v>
      </c>
      <c r="C38" s="160">
        <v>631551876</v>
      </c>
      <c r="D38" s="161"/>
      <c r="E38" s="195">
        <v>42582</v>
      </c>
      <c r="F38" s="195">
        <v>112444</v>
      </c>
      <c r="G38" s="196">
        <f t="shared" si="0"/>
        <v>631482014</v>
      </c>
      <c r="H38" s="149"/>
    </row>
    <row r="39" spans="1:8" s="162" customFormat="1" ht="14.25" customHeight="1">
      <c r="A39" s="158" t="s">
        <v>337</v>
      </c>
      <c r="B39" s="163" t="s">
        <v>257</v>
      </c>
      <c r="C39" s="160">
        <v>1302697982</v>
      </c>
      <c r="D39" s="161"/>
      <c r="E39" s="195">
        <v>43541</v>
      </c>
      <c r="F39" s="160">
        <v>0</v>
      </c>
      <c r="G39" s="196">
        <f t="shared" si="0"/>
        <v>1302741523</v>
      </c>
      <c r="H39" s="149"/>
    </row>
    <row r="40" spans="1:8" s="162" customFormat="1" ht="14.25" customHeight="1">
      <c r="A40" s="158" t="s">
        <v>338</v>
      </c>
      <c r="B40" s="163" t="s">
        <v>257</v>
      </c>
      <c r="C40" s="170">
        <v>12303299</v>
      </c>
      <c r="D40" s="171"/>
      <c r="E40" s="200">
        <v>0</v>
      </c>
      <c r="F40" s="200">
        <v>12303299</v>
      </c>
      <c r="G40" s="196">
        <f t="shared" si="0"/>
        <v>0</v>
      </c>
      <c r="H40" s="149"/>
    </row>
    <row r="41" spans="1:8" s="162" customFormat="1" ht="14.25" customHeight="1">
      <c r="A41" s="158" t="s">
        <v>293</v>
      </c>
      <c r="B41" s="163" t="s">
        <v>257</v>
      </c>
      <c r="C41" s="170">
        <v>4230599129</v>
      </c>
      <c r="D41" s="171"/>
      <c r="E41" s="200">
        <v>270912886</v>
      </c>
      <c r="F41" s="170">
        <v>1150530216</v>
      </c>
      <c r="G41" s="201">
        <f t="shared" si="0"/>
        <v>3350981799</v>
      </c>
      <c r="H41" s="172"/>
    </row>
    <row r="42" spans="1:8" s="162" customFormat="1" ht="14.25" customHeight="1">
      <c r="A42" s="158" t="s">
        <v>339</v>
      </c>
      <c r="B42" s="163" t="s">
        <v>257</v>
      </c>
      <c r="C42" s="170">
        <v>1990050165</v>
      </c>
      <c r="D42" s="171"/>
      <c r="E42" s="200">
        <v>87572</v>
      </c>
      <c r="F42" s="200">
        <v>0</v>
      </c>
      <c r="G42" s="201">
        <f t="shared" si="0"/>
        <v>1990137737</v>
      </c>
      <c r="H42" s="172"/>
    </row>
    <row r="43" spans="1:8" s="162" customFormat="1" ht="14.25" customHeight="1">
      <c r="A43" s="158" t="s">
        <v>354</v>
      </c>
      <c r="B43" s="163" t="s">
        <v>257</v>
      </c>
      <c r="C43" s="170">
        <v>17943787</v>
      </c>
      <c r="D43" s="171"/>
      <c r="E43" s="200">
        <v>467867886</v>
      </c>
      <c r="F43" s="200">
        <v>8958000</v>
      </c>
      <c r="G43" s="201">
        <f t="shared" si="0"/>
        <v>476853673</v>
      </c>
      <c r="H43" s="172"/>
    </row>
    <row r="44" spans="1:8" s="162" customFormat="1" ht="14.25" customHeight="1" hidden="1">
      <c r="A44" s="158" t="s">
        <v>297</v>
      </c>
      <c r="B44" s="163" t="s">
        <v>257</v>
      </c>
      <c r="C44" s="170">
        <v>0</v>
      </c>
      <c r="D44" s="171"/>
      <c r="E44" s="200"/>
      <c r="F44" s="200"/>
      <c r="G44" s="201">
        <f t="shared" si="0"/>
        <v>0</v>
      </c>
      <c r="H44" s="172"/>
    </row>
    <row r="45" spans="1:8" s="162" customFormat="1" ht="14.25" customHeight="1" hidden="1">
      <c r="A45" s="158" t="s">
        <v>288</v>
      </c>
      <c r="B45" s="163" t="s">
        <v>257</v>
      </c>
      <c r="C45" s="170">
        <v>0</v>
      </c>
      <c r="D45" s="171"/>
      <c r="E45" s="200"/>
      <c r="F45" s="200"/>
      <c r="G45" s="201">
        <f t="shared" si="0"/>
        <v>0</v>
      </c>
      <c r="H45" s="172"/>
    </row>
    <row r="46" spans="1:8" s="162" customFormat="1" ht="14.25" customHeight="1" hidden="1">
      <c r="A46" s="168" t="s">
        <v>225</v>
      </c>
      <c r="B46" s="163" t="s">
        <v>257</v>
      </c>
      <c r="C46" s="170">
        <v>0</v>
      </c>
      <c r="D46" s="171"/>
      <c r="E46" s="200"/>
      <c r="F46" s="200"/>
      <c r="G46" s="201">
        <f t="shared" si="0"/>
        <v>0</v>
      </c>
      <c r="H46" s="172"/>
    </row>
    <row r="47" spans="1:8" s="162" customFormat="1" ht="14.25" customHeight="1" hidden="1">
      <c r="A47" s="168" t="s">
        <v>226</v>
      </c>
      <c r="B47" s="163" t="s">
        <v>257</v>
      </c>
      <c r="C47" s="170">
        <v>0</v>
      </c>
      <c r="D47" s="171"/>
      <c r="E47" s="200"/>
      <c r="F47" s="200"/>
      <c r="G47" s="201">
        <f t="shared" si="0"/>
        <v>0</v>
      </c>
      <c r="H47" s="172"/>
    </row>
    <row r="48" spans="1:8" s="162" customFormat="1" ht="14.25" customHeight="1" hidden="1">
      <c r="A48" s="158" t="s">
        <v>340</v>
      </c>
      <c r="B48" s="163" t="s">
        <v>264</v>
      </c>
      <c r="C48" s="170">
        <v>0</v>
      </c>
      <c r="D48" s="170"/>
      <c r="E48" s="170"/>
      <c r="F48" s="170"/>
      <c r="G48" s="201">
        <f t="shared" si="0"/>
        <v>0</v>
      </c>
      <c r="H48" s="172"/>
    </row>
    <row r="49" spans="1:8" s="162" customFormat="1" ht="14.25" customHeight="1">
      <c r="A49" s="158" t="s">
        <v>341</v>
      </c>
      <c r="B49" s="163" t="s">
        <v>264</v>
      </c>
      <c r="C49" s="170">
        <v>175409415</v>
      </c>
      <c r="D49" s="171"/>
      <c r="E49" s="200">
        <v>60380</v>
      </c>
      <c r="F49" s="200">
        <v>28363116</v>
      </c>
      <c r="G49" s="201">
        <f t="shared" si="0"/>
        <v>147106679</v>
      </c>
      <c r="H49" s="172"/>
    </row>
    <row r="50" spans="1:8" s="162" customFormat="1" ht="14.25" customHeight="1">
      <c r="A50" s="158" t="s">
        <v>342</v>
      </c>
      <c r="B50" s="163" t="s">
        <v>264</v>
      </c>
      <c r="C50" s="170">
        <v>2697579705</v>
      </c>
      <c r="D50" s="171"/>
      <c r="E50" s="200">
        <v>199053165</v>
      </c>
      <c r="F50" s="200">
        <v>0</v>
      </c>
      <c r="G50" s="201">
        <f t="shared" si="0"/>
        <v>2896632870</v>
      </c>
      <c r="H50" s="172"/>
    </row>
    <row r="51" spans="1:8" s="162" customFormat="1" ht="14.25" customHeight="1">
      <c r="A51" s="158"/>
      <c r="B51" s="163" t="s">
        <v>258</v>
      </c>
      <c r="C51" s="160">
        <v>1715004320</v>
      </c>
      <c r="D51" s="171"/>
      <c r="E51" s="200">
        <v>0</v>
      </c>
      <c r="F51" s="200">
        <v>198900000</v>
      </c>
      <c r="G51" s="201">
        <f t="shared" si="0"/>
        <v>1516104320</v>
      </c>
      <c r="H51" s="172"/>
    </row>
    <row r="52" spans="1:8" s="162" customFormat="1" ht="14.25" customHeight="1">
      <c r="A52" s="158" t="s">
        <v>289</v>
      </c>
      <c r="B52" s="163" t="s">
        <v>264</v>
      </c>
      <c r="C52" s="170">
        <v>90219656</v>
      </c>
      <c r="D52" s="171"/>
      <c r="E52" s="200">
        <v>2801199</v>
      </c>
      <c r="F52" s="200">
        <v>71965229</v>
      </c>
      <c r="G52" s="201">
        <f t="shared" si="0"/>
        <v>21055626</v>
      </c>
      <c r="H52" s="172"/>
    </row>
    <row r="53" spans="1:8" s="162" customFormat="1" ht="14.25" customHeight="1">
      <c r="A53" s="158" t="s">
        <v>298</v>
      </c>
      <c r="B53" s="163" t="s">
        <v>264</v>
      </c>
      <c r="C53" s="229">
        <v>1402627181</v>
      </c>
      <c r="D53" s="171"/>
      <c r="E53" s="200">
        <v>47026</v>
      </c>
      <c r="F53" s="200">
        <v>106700000</v>
      </c>
      <c r="G53" s="201">
        <f t="shared" si="0"/>
        <v>1295974207</v>
      </c>
      <c r="H53" s="172"/>
    </row>
    <row r="54" spans="1:8" s="162" customFormat="1" ht="14.25" customHeight="1">
      <c r="A54" s="158" t="s">
        <v>303</v>
      </c>
      <c r="B54" s="197" t="s">
        <v>264</v>
      </c>
      <c r="C54" s="229">
        <v>123502966</v>
      </c>
      <c r="D54" s="171"/>
      <c r="E54" s="200"/>
      <c r="F54" s="200"/>
      <c r="G54" s="201">
        <v>123502966</v>
      </c>
      <c r="H54" s="172"/>
    </row>
    <row r="55" spans="1:8" s="162" customFormat="1" ht="14.25" customHeight="1">
      <c r="A55" s="199"/>
      <c r="B55" s="230" t="s">
        <v>392</v>
      </c>
      <c r="C55" s="205">
        <v>1018802759</v>
      </c>
      <c r="D55" s="173"/>
      <c r="E55" s="203">
        <v>44154400</v>
      </c>
      <c r="F55" s="203">
        <v>178704895</v>
      </c>
      <c r="G55" s="204">
        <f t="shared" si="0"/>
        <v>884252264</v>
      </c>
      <c r="H55" s="174"/>
    </row>
    <row r="56" spans="1:8" s="162" customFormat="1" ht="14.25" customHeight="1">
      <c r="A56" s="198"/>
      <c r="B56" s="197"/>
      <c r="C56" s="170"/>
      <c r="D56" s="171"/>
      <c r="E56" s="200"/>
      <c r="F56" s="200"/>
      <c r="G56" s="201"/>
      <c r="H56" s="172"/>
    </row>
    <row r="57" spans="1:8" s="162" customFormat="1" ht="18" customHeight="1">
      <c r="A57" s="450" t="s">
        <v>394</v>
      </c>
      <c r="B57" s="450"/>
      <c r="C57" s="450"/>
      <c r="D57" s="148"/>
      <c r="E57" s="148"/>
      <c r="F57" s="148"/>
      <c r="G57" s="149"/>
      <c r="H57" s="148"/>
    </row>
  </sheetData>
  <sheetProtection/>
  <mergeCells count="6">
    <mergeCell ref="G2:H2"/>
    <mergeCell ref="A3:H3"/>
    <mergeCell ref="C5:D6"/>
    <mergeCell ref="E5:F5"/>
    <mergeCell ref="G5:H6"/>
    <mergeCell ref="A57:C57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view="pageBreakPreview" zoomScaleSheetLayoutView="100" zoomScalePageLayoutView="0" workbookViewId="0" topLeftCell="A1">
      <pane xSplit="3" ySplit="10" topLeftCell="D20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00390625" defaultRowHeight="13.5"/>
  <cols>
    <col min="1" max="2" width="3.00390625" style="4" customWidth="1"/>
    <col min="3" max="3" width="10.75390625" style="4" customWidth="1"/>
    <col min="4" max="4" width="12.375" style="4" customWidth="1"/>
    <col min="5" max="5" width="9.50390625" style="4" bestFit="1" customWidth="1"/>
    <col min="6" max="6" width="9.125" style="4" bestFit="1" customWidth="1"/>
    <col min="7" max="7" width="13.00390625" style="1" customWidth="1"/>
    <col min="8" max="10" width="10.625" style="4" customWidth="1"/>
    <col min="11" max="11" width="10.875" style="1" customWidth="1"/>
    <col min="12" max="12" width="10.875" style="4" customWidth="1"/>
    <col min="13" max="13" width="10.50390625" style="4" bestFit="1" customWidth="1"/>
    <col min="14" max="14" width="9.125" style="4" bestFit="1" customWidth="1"/>
    <col min="15" max="15" width="10.875" style="1" customWidth="1"/>
    <col min="16" max="16" width="10.875" style="4" customWidth="1"/>
    <col min="17" max="18" width="9.50390625" style="1" customWidth="1"/>
    <col min="19" max="19" width="10.875" style="1" customWidth="1"/>
    <col min="20" max="16384" width="9.00390625" style="4" customWidth="1"/>
  </cols>
  <sheetData>
    <row r="1" ht="13.5">
      <c r="A1" s="44" t="s">
        <v>206</v>
      </c>
    </row>
    <row r="2" ht="13.5">
      <c r="A2" s="5" t="s">
        <v>0</v>
      </c>
    </row>
    <row r="3" spans="1:19" ht="17.25">
      <c r="A3" s="447" t="s">
        <v>309</v>
      </c>
      <c r="B3" s="447"/>
      <c r="C3" s="447"/>
      <c r="D3" s="447"/>
      <c r="E3" s="447"/>
      <c r="F3" s="447"/>
      <c r="G3" s="447"/>
      <c r="H3" s="447"/>
      <c r="I3" s="447"/>
      <c r="J3" s="447"/>
      <c r="K3" s="98"/>
      <c r="L3" s="11"/>
      <c r="M3" s="11"/>
      <c r="N3" s="11"/>
      <c r="O3" s="98"/>
      <c r="P3" s="11"/>
      <c r="Q3" s="98"/>
      <c r="R3" s="98"/>
      <c r="S3" s="98"/>
    </row>
    <row r="4" spans="1:19" ht="13.5">
      <c r="A4" s="477" t="s">
        <v>393</v>
      </c>
      <c r="B4" s="477"/>
      <c r="C4" s="477"/>
      <c r="D4" s="477"/>
      <c r="E4" s="477"/>
      <c r="F4" s="477"/>
      <c r="G4" s="477"/>
      <c r="H4" s="477"/>
      <c r="I4" s="477"/>
      <c r="J4" s="477"/>
      <c r="K4" s="99"/>
      <c r="L4" s="76"/>
      <c r="M4" s="76"/>
      <c r="N4" s="76"/>
      <c r="O4" s="99"/>
      <c r="P4" s="76"/>
      <c r="Q4" s="99"/>
      <c r="R4" s="99"/>
      <c r="S4" s="99"/>
    </row>
    <row r="5" spans="1:19" ht="14.25">
      <c r="A5" s="13" t="s">
        <v>120</v>
      </c>
      <c r="S5" s="100" t="s">
        <v>119</v>
      </c>
    </row>
    <row r="6" spans="1:19" ht="6" customHeight="1" thickBot="1">
      <c r="A6" s="16"/>
      <c r="B6" s="6"/>
      <c r="C6" s="6"/>
      <c r="D6" s="6"/>
      <c r="E6" s="6"/>
      <c r="F6" s="6"/>
      <c r="G6" s="119"/>
      <c r="H6" s="6"/>
      <c r="I6" s="6"/>
      <c r="J6" s="6"/>
      <c r="S6" s="100"/>
    </row>
    <row r="7" spans="1:19" s="48" customFormat="1" ht="15" customHeight="1" thickTop="1">
      <c r="A7" s="528" t="s">
        <v>118</v>
      </c>
      <c r="B7" s="528"/>
      <c r="C7" s="529"/>
      <c r="D7" s="527" t="s">
        <v>117</v>
      </c>
      <c r="E7" s="528"/>
      <c r="F7" s="528"/>
      <c r="G7" s="529"/>
      <c r="H7" s="54"/>
      <c r="I7" s="55"/>
      <c r="J7" s="55"/>
      <c r="K7" s="525" t="s">
        <v>116</v>
      </c>
      <c r="L7" s="525"/>
      <c r="M7" s="525"/>
      <c r="N7" s="525"/>
      <c r="O7" s="525"/>
      <c r="P7" s="525"/>
      <c r="Q7" s="101"/>
      <c r="R7" s="101"/>
      <c r="S7" s="101"/>
    </row>
    <row r="8" spans="1:19" s="48" customFormat="1" ht="15" customHeight="1">
      <c r="A8" s="546"/>
      <c r="B8" s="546"/>
      <c r="C8" s="547"/>
      <c r="D8" s="530"/>
      <c r="E8" s="531"/>
      <c r="F8" s="531"/>
      <c r="G8" s="532"/>
      <c r="H8" s="516" t="s">
        <v>115</v>
      </c>
      <c r="I8" s="518"/>
      <c r="J8" s="518"/>
      <c r="K8" s="104"/>
      <c r="L8" s="516" t="s">
        <v>114</v>
      </c>
      <c r="M8" s="518"/>
      <c r="N8" s="518"/>
      <c r="O8" s="517"/>
      <c r="P8" s="516" t="s">
        <v>113</v>
      </c>
      <c r="Q8" s="518"/>
      <c r="R8" s="518"/>
      <c r="S8" s="518"/>
    </row>
    <row r="9" spans="1:19" s="48" customFormat="1" ht="15" customHeight="1">
      <c r="A9" s="546"/>
      <c r="B9" s="546"/>
      <c r="C9" s="547"/>
      <c r="D9" s="519" t="s">
        <v>131</v>
      </c>
      <c r="E9" s="516" t="s">
        <v>112</v>
      </c>
      <c r="F9" s="517"/>
      <c r="G9" s="521" t="s">
        <v>130</v>
      </c>
      <c r="H9" s="519" t="s">
        <v>131</v>
      </c>
      <c r="I9" s="526" t="s">
        <v>112</v>
      </c>
      <c r="J9" s="516"/>
      <c r="K9" s="541" t="s">
        <v>130</v>
      </c>
      <c r="L9" s="519" t="s">
        <v>131</v>
      </c>
      <c r="M9" s="516" t="s">
        <v>112</v>
      </c>
      <c r="N9" s="517"/>
      <c r="O9" s="521" t="s">
        <v>130</v>
      </c>
      <c r="P9" s="519" t="s">
        <v>131</v>
      </c>
      <c r="Q9" s="537" t="s">
        <v>112</v>
      </c>
      <c r="R9" s="538"/>
      <c r="S9" s="539" t="s">
        <v>130</v>
      </c>
    </row>
    <row r="10" spans="1:19" s="48" customFormat="1" ht="15" customHeight="1">
      <c r="A10" s="531"/>
      <c r="B10" s="531"/>
      <c r="C10" s="532"/>
      <c r="D10" s="520"/>
      <c r="E10" s="50" t="s">
        <v>62</v>
      </c>
      <c r="F10" s="50" t="s">
        <v>61</v>
      </c>
      <c r="G10" s="522"/>
      <c r="H10" s="520"/>
      <c r="I10" s="50" t="s">
        <v>62</v>
      </c>
      <c r="J10" s="114" t="s">
        <v>61</v>
      </c>
      <c r="K10" s="538"/>
      <c r="L10" s="520"/>
      <c r="M10" s="50" t="s">
        <v>62</v>
      </c>
      <c r="N10" s="50" t="s">
        <v>61</v>
      </c>
      <c r="O10" s="522"/>
      <c r="P10" s="520"/>
      <c r="Q10" s="56" t="s">
        <v>62</v>
      </c>
      <c r="R10" s="56" t="s">
        <v>61</v>
      </c>
      <c r="S10" s="540"/>
    </row>
    <row r="11" spans="1:19" s="48" customFormat="1" ht="36" customHeight="1">
      <c r="A11" s="534" t="s">
        <v>111</v>
      </c>
      <c r="B11" s="516" t="s">
        <v>110</v>
      </c>
      <c r="C11" s="517"/>
      <c r="D11" s="120">
        <v>75375.68</v>
      </c>
      <c r="E11" s="206">
        <v>795.6</v>
      </c>
      <c r="F11" s="206"/>
      <c r="G11" s="415">
        <f aca="true" t="shared" si="0" ref="G11:G28">D11+E11-F11</f>
        <v>76171.28</v>
      </c>
      <c r="H11" s="121">
        <v>0</v>
      </c>
      <c r="I11" s="206"/>
      <c r="J11" s="206"/>
      <c r="K11" s="207">
        <f aca="true" t="shared" si="1" ref="K11:K28">H11+I11-J11</f>
        <v>0</v>
      </c>
      <c r="L11" s="77">
        <v>50905.43</v>
      </c>
      <c r="M11" s="208">
        <v>406.66</v>
      </c>
      <c r="N11" s="208"/>
      <c r="O11" s="207">
        <f>L11+M11-N11</f>
        <v>51312.090000000004</v>
      </c>
      <c r="P11" s="77">
        <f>H11+L11</f>
        <v>50905.43</v>
      </c>
      <c r="Q11" s="208">
        <f aca="true" t="shared" si="2" ref="Q11:Q20">SUM(I11,M11)</f>
        <v>406.66</v>
      </c>
      <c r="R11" s="208">
        <f aca="true" t="shared" si="3" ref="R11:R20">SUM(J11,N11)</f>
        <v>0</v>
      </c>
      <c r="S11" s="207">
        <f aca="true" t="shared" si="4" ref="S11:S28">P11+Q11-R11</f>
        <v>51312.090000000004</v>
      </c>
    </row>
    <row r="12" spans="1:19" s="48" customFormat="1" ht="48.75" customHeight="1">
      <c r="A12" s="535"/>
      <c r="B12" s="523" t="s">
        <v>109</v>
      </c>
      <c r="C12" s="70" t="s">
        <v>219</v>
      </c>
      <c r="D12" s="120">
        <v>239566.24</v>
      </c>
      <c r="E12" s="206">
        <v>1.17</v>
      </c>
      <c r="F12" s="206">
        <v>4545.84</v>
      </c>
      <c r="G12" s="416">
        <f t="shared" si="0"/>
        <v>235021.57</v>
      </c>
      <c r="H12" s="120">
        <v>9391.009999999998</v>
      </c>
      <c r="I12" s="207"/>
      <c r="J12" s="207"/>
      <c r="K12" s="207">
        <f t="shared" si="1"/>
        <v>9391.009999999998</v>
      </c>
      <c r="L12" s="77">
        <v>93796.58</v>
      </c>
      <c r="M12" s="209">
        <v>47.42</v>
      </c>
      <c r="N12" s="208">
        <v>3228.74</v>
      </c>
      <c r="O12" s="207">
        <f aca="true" t="shared" si="5" ref="O12:O28">L12+M12-N12</f>
        <v>90615.26</v>
      </c>
      <c r="P12" s="77">
        <f aca="true" t="shared" si="6" ref="P12:P28">H12+L12</f>
        <v>103187.59</v>
      </c>
      <c r="Q12" s="208">
        <f t="shared" si="2"/>
        <v>47.42</v>
      </c>
      <c r="R12" s="208">
        <f t="shared" si="3"/>
        <v>3228.74</v>
      </c>
      <c r="S12" s="207">
        <f>P12+Q12-R12</f>
        <v>100006.26999999999</v>
      </c>
    </row>
    <row r="13" spans="1:19" s="48" customFormat="1" ht="48.75" customHeight="1">
      <c r="A13" s="535"/>
      <c r="B13" s="524"/>
      <c r="C13" s="57" t="s">
        <v>104</v>
      </c>
      <c r="D13" s="120">
        <v>4111187.17</v>
      </c>
      <c r="E13" s="312">
        <v>358.53</v>
      </c>
      <c r="F13" s="207">
        <v>795.6</v>
      </c>
      <c r="G13" s="416">
        <f t="shared" si="0"/>
        <v>4110750.0999999996</v>
      </c>
      <c r="H13" s="120">
        <v>3835.76</v>
      </c>
      <c r="I13" s="206"/>
      <c r="J13" s="206"/>
      <c r="K13" s="207">
        <f t="shared" si="1"/>
        <v>3835.76</v>
      </c>
      <c r="L13" s="77">
        <v>205463.62</v>
      </c>
      <c r="M13" s="209">
        <v>854.48</v>
      </c>
      <c r="N13" s="209">
        <v>1522.37</v>
      </c>
      <c r="O13" s="207">
        <f t="shared" si="5"/>
        <v>204795.73</v>
      </c>
      <c r="P13" s="77">
        <f t="shared" si="6"/>
        <v>209299.38</v>
      </c>
      <c r="Q13" s="208">
        <f t="shared" si="2"/>
        <v>854.48</v>
      </c>
      <c r="R13" s="208">
        <f t="shared" si="3"/>
        <v>1522.37</v>
      </c>
      <c r="S13" s="207">
        <f t="shared" si="4"/>
        <v>208631.49000000002</v>
      </c>
    </row>
    <row r="14" spans="1:19" s="48" customFormat="1" ht="36" customHeight="1">
      <c r="A14" s="535"/>
      <c r="B14" s="523" t="s">
        <v>108</v>
      </c>
      <c r="C14" s="50" t="s">
        <v>107</v>
      </c>
      <c r="D14" s="120">
        <v>1577282.1600000001</v>
      </c>
      <c r="E14" s="206">
        <v>23</v>
      </c>
      <c r="F14" s="206"/>
      <c r="G14" s="416">
        <f t="shared" si="0"/>
        <v>1577305.1600000001</v>
      </c>
      <c r="H14" s="120">
        <v>9138.09</v>
      </c>
      <c r="I14" s="206">
        <v>684.16</v>
      </c>
      <c r="J14" s="206"/>
      <c r="K14" s="207">
        <f t="shared" si="1"/>
        <v>9822.25</v>
      </c>
      <c r="L14" s="77">
        <v>532371.0900000001</v>
      </c>
      <c r="M14" s="209">
        <v>599.9</v>
      </c>
      <c r="N14" s="209">
        <v>81.86</v>
      </c>
      <c r="O14" s="207">
        <f t="shared" si="5"/>
        <v>532889.1300000001</v>
      </c>
      <c r="P14" s="77">
        <f t="shared" si="6"/>
        <v>541509.18</v>
      </c>
      <c r="Q14" s="208">
        <f t="shared" si="2"/>
        <v>1284.06</v>
      </c>
      <c r="R14" s="208">
        <f t="shared" si="3"/>
        <v>81.86</v>
      </c>
      <c r="S14" s="207">
        <f t="shared" si="4"/>
        <v>542711.3800000001</v>
      </c>
    </row>
    <row r="15" spans="1:19" s="48" customFormat="1" ht="36" customHeight="1">
      <c r="A15" s="535"/>
      <c r="B15" s="533"/>
      <c r="C15" s="50" t="s">
        <v>106</v>
      </c>
      <c r="D15" s="120">
        <v>182050.27</v>
      </c>
      <c r="E15" s="206"/>
      <c r="F15" s="206"/>
      <c r="G15" s="416">
        <f>D15+E15-F15</f>
        <v>182050.27</v>
      </c>
      <c r="H15" s="120">
        <v>387.65999999999997</v>
      </c>
      <c r="I15" s="206"/>
      <c r="J15" s="207">
        <v>122.28</v>
      </c>
      <c r="K15" s="207">
        <f t="shared" si="1"/>
        <v>265.38</v>
      </c>
      <c r="L15" s="77">
        <v>141654.09</v>
      </c>
      <c r="M15" s="208"/>
      <c r="N15" s="208"/>
      <c r="O15" s="207">
        <f t="shared" si="5"/>
        <v>141654.09</v>
      </c>
      <c r="P15" s="77">
        <f t="shared" si="6"/>
        <v>142041.75</v>
      </c>
      <c r="Q15" s="208">
        <f t="shared" si="2"/>
        <v>0</v>
      </c>
      <c r="R15" s="208">
        <f t="shared" si="3"/>
        <v>122.28</v>
      </c>
      <c r="S15" s="207">
        <f t="shared" si="4"/>
        <v>141919.47</v>
      </c>
    </row>
    <row r="16" spans="1:19" s="48" customFormat="1" ht="36" customHeight="1">
      <c r="A16" s="535"/>
      <c r="B16" s="533"/>
      <c r="C16" s="56" t="s">
        <v>105</v>
      </c>
      <c r="D16" s="120">
        <v>2488368.8000000003</v>
      </c>
      <c r="E16" s="206"/>
      <c r="F16" s="206"/>
      <c r="G16" s="416">
        <f t="shared" si="0"/>
        <v>2488368.8000000003</v>
      </c>
      <c r="H16" s="120">
        <v>5818.59</v>
      </c>
      <c r="I16" s="207">
        <v>32</v>
      </c>
      <c r="J16" s="206">
        <v>32</v>
      </c>
      <c r="K16" s="207">
        <f t="shared" si="1"/>
        <v>5818.59</v>
      </c>
      <c r="L16" s="77">
        <v>53373.55</v>
      </c>
      <c r="M16" s="209"/>
      <c r="N16" s="208">
        <v>55.25</v>
      </c>
      <c r="O16" s="207">
        <f t="shared" si="5"/>
        <v>53318.3</v>
      </c>
      <c r="P16" s="77">
        <f t="shared" si="6"/>
        <v>59192.14</v>
      </c>
      <c r="Q16" s="208">
        <f t="shared" si="2"/>
        <v>32</v>
      </c>
      <c r="R16" s="208">
        <f t="shared" si="3"/>
        <v>87.25</v>
      </c>
      <c r="S16" s="207">
        <f t="shared" si="4"/>
        <v>59136.89</v>
      </c>
    </row>
    <row r="17" spans="1:19" s="48" customFormat="1" ht="36" customHeight="1">
      <c r="A17" s="535"/>
      <c r="B17" s="524"/>
      <c r="C17" s="57" t="s">
        <v>104</v>
      </c>
      <c r="D17" s="120">
        <v>1585532.3900000001</v>
      </c>
      <c r="E17" s="206"/>
      <c r="F17" s="206"/>
      <c r="G17" s="416">
        <f t="shared" si="0"/>
        <v>1585532.3900000001</v>
      </c>
      <c r="H17" s="120">
        <v>2007.51</v>
      </c>
      <c r="I17" s="207"/>
      <c r="J17" s="206"/>
      <c r="K17" s="207">
        <f t="shared" si="1"/>
        <v>2007.51</v>
      </c>
      <c r="L17" s="77">
        <v>290142.26</v>
      </c>
      <c r="M17" s="209">
        <v>82.71</v>
      </c>
      <c r="N17" s="209"/>
      <c r="O17" s="207">
        <f t="shared" si="5"/>
        <v>290224.97000000003</v>
      </c>
      <c r="P17" s="77">
        <f t="shared" si="6"/>
        <v>292149.77</v>
      </c>
      <c r="Q17" s="208">
        <f t="shared" si="2"/>
        <v>82.71</v>
      </c>
      <c r="R17" s="208">
        <f t="shared" si="3"/>
        <v>0</v>
      </c>
      <c r="S17" s="207">
        <f t="shared" si="4"/>
        <v>292232.48000000004</v>
      </c>
    </row>
    <row r="18" spans="1:19" s="48" customFormat="1" ht="36" customHeight="1">
      <c r="A18" s="535"/>
      <c r="B18" s="516" t="s">
        <v>101</v>
      </c>
      <c r="C18" s="517"/>
      <c r="D18" s="120">
        <v>1480.5300000000007</v>
      </c>
      <c r="E18" s="206"/>
      <c r="F18" s="206"/>
      <c r="G18" s="416">
        <f t="shared" si="0"/>
        <v>1480.5300000000007</v>
      </c>
      <c r="H18" s="120">
        <v>0</v>
      </c>
      <c r="I18" s="207"/>
      <c r="J18" s="206"/>
      <c r="K18" s="207">
        <f t="shared" si="1"/>
        <v>0</v>
      </c>
      <c r="L18" s="77">
        <v>0</v>
      </c>
      <c r="M18" s="208"/>
      <c r="N18" s="208"/>
      <c r="O18" s="207">
        <f t="shared" si="5"/>
        <v>0</v>
      </c>
      <c r="P18" s="77">
        <f t="shared" si="6"/>
        <v>0</v>
      </c>
      <c r="Q18" s="208">
        <f t="shared" si="2"/>
        <v>0</v>
      </c>
      <c r="R18" s="208">
        <f t="shared" si="3"/>
        <v>0</v>
      </c>
      <c r="S18" s="207">
        <f t="shared" si="4"/>
        <v>0</v>
      </c>
    </row>
    <row r="19" spans="1:19" s="48" customFormat="1" ht="36" customHeight="1">
      <c r="A19" s="535"/>
      <c r="B19" s="516" t="s">
        <v>103</v>
      </c>
      <c r="C19" s="517"/>
      <c r="D19" s="120">
        <v>8290829.46</v>
      </c>
      <c r="E19" s="206"/>
      <c r="F19" s="206"/>
      <c r="G19" s="416">
        <f t="shared" si="0"/>
        <v>8290829.46</v>
      </c>
      <c r="H19" s="121">
        <v>0</v>
      </c>
      <c r="I19" s="207"/>
      <c r="J19" s="206"/>
      <c r="K19" s="208">
        <f t="shared" si="1"/>
        <v>0</v>
      </c>
      <c r="L19" s="78">
        <v>0</v>
      </c>
      <c r="M19" s="208"/>
      <c r="N19" s="208"/>
      <c r="O19" s="208">
        <f t="shared" si="5"/>
        <v>0</v>
      </c>
      <c r="P19" s="77">
        <f t="shared" si="6"/>
        <v>0</v>
      </c>
      <c r="Q19" s="208">
        <f t="shared" si="2"/>
        <v>0</v>
      </c>
      <c r="R19" s="208">
        <f t="shared" si="3"/>
        <v>0</v>
      </c>
      <c r="S19" s="208">
        <f t="shared" si="4"/>
        <v>0</v>
      </c>
    </row>
    <row r="20" spans="1:19" s="48" customFormat="1" ht="36" customHeight="1">
      <c r="A20" s="536"/>
      <c r="B20" s="516" t="s">
        <v>13</v>
      </c>
      <c r="C20" s="517"/>
      <c r="D20" s="120">
        <v>18551672.700000003</v>
      </c>
      <c r="E20" s="206">
        <f>SUM(E11:E19)</f>
        <v>1178.3</v>
      </c>
      <c r="F20" s="206">
        <f>SUM(F11:F19)</f>
        <v>5341.4400000000005</v>
      </c>
      <c r="G20" s="416">
        <f t="shared" si="0"/>
        <v>18547509.560000002</v>
      </c>
      <c r="H20" s="79">
        <v>30578.62</v>
      </c>
      <c r="I20" s="206">
        <f>SUM(I11:I19)</f>
        <v>716.16</v>
      </c>
      <c r="J20" s="206">
        <f>SUM(J11:J19)</f>
        <v>154.28</v>
      </c>
      <c r="K20" s="207">
        <f>H20+I20-J20</f>
        <v>31140.5</v>
      </c>
      <c r="L20" s="77">
        <v>1367706.6199999999</v>
      </c>
      <c r="M20" s="206">
        <f>SUM(M11:M19)</f>
        <v>1991.17</v>
      </c>
      <c r="N20" s="206">
        <f>SUM(N11:N19)</f>
        <v>4888.219999999999</v>
      </c>
      <c r="O20" s="207">
        <f t="shared" si="5"/>
        <v>1364809.5699999998</v>
      </c>
      <c r="P20" s="77">
        <f t="shared" si="6"/>
        <v>1398285.24</v>
      </c>
      <c r="Q20" s="208">
        <f t="shared" si="2"/>
        <v>2707.33</v>
      </c>
      <c r="R20" s="208">
        <f t="shared" si="3"/>
        <v>5042.499999999999</v>
      </c>
      <c r="S20" s="207">
        <f>P20+Q20-R20</f>
        <v>1395950.07</v>
      </c>
    </row>
    <row r="21" spans="1:19" s="48" customFormat="1" ht="36" customHeight="1">
      <c r="A21" s="542" t="s">
        <v>102</v>
      </c>
      <c r="B21" s="516" t="s">
        <v>101</v>
      </c>
      <c r="C21" s="517"/>
      <c r="D21" s="120">
        <v>87776.74</v>
      </c>
      <c r="E21" s="206"/>
      <c r="F21" s="207"/>
      <c r="G21" s="416">
        <f t="shared" si="0"/>
        <v>87776.74</v>
      </c>
      <c r="H21" s="120">
        <v>1767.52</v>
      </c>
      <c r="I21" s="207"/>
      <c r="J21" s="206"/>
      <c r="K21" s="207">
        <f t="shared" si="1"/>
        <v>1767.52</v>
      </c>
      <c r="L21" s="77">
        <v>71643.51000000001</v>
      </c>
      <c r="M21" s="209"/>
      <c r="N21" s="209">
        <v>407.06</v>
      </c>
      <c r="O21" s="207">
        <f t="shared" si="5"/>
        <v>71236.45000000001</v>
      </c>
      <c r="P21" s="77">
        <f t="shared" si="6"/>
        <v>73411.03000000001</v>
      </c>
      <c r="Q21" s="208">
        <f aca="true" t="shared" si="7" ref="Q21:Q26">SUM(I21,M21)</f>
        <v>0</v>
      </c>
      <c r="R21" s="208">
        <f aca="true" t="shared" si="8" ref="R21:R26">SUM(J21,N21)</f>
        <v>407.06</v>
      </c>
      <c r="S21" s="207">
        <f t="shared" si="4"/>
        <v>73003.97000000002</v>
      </c>
    </row>
    <row r="22" spans="1:19" s="48" customFormat="1" ht="36" customHeight="1">
      <c r="A22" s="543"/>
      <c r="B22" s="516" t="s">
        <v>100</v>
      </c>
      <c r="C22" s="517"/>
      <c r="D22" s="120">
        <v>494782.74</v>
      </c>
      <c r="E22" s="206">
        <v>2737.93</v>
      </c>
      <c r="F22" s="207"/>
      <c r="G22" s="416">
        <f t="shared" si="0"/>
        <v>497520.67</v>
      </c>
      <c r="H22" s="120">
        <v>75.33</v>
      </c>
      <c r="I22" s="207"/>
      <c r="J22" s="206"/>
      <c r="K22" s="207">
        <f t="shared" si="1"/>
        <v>75.33</v>
      </c>
      <c r="L22" s="77">
        <v>7672.98</v>
      </c>
      <c r="M22" s="208"/>
      <c r="N22" s="208"/>
      <c r="O22" s="207">
        <f t="shared" si="5"/>
        <v>7672.98</v>
      </c>
      <c r="P22" s="77">
        <f t="shared" si="6"/>
        <v>7748.3099999999995</v>
      </c>
      <c r="Q22" s="208">
        <f t="shared" si="7"/>
        <v>0</v>
      </c>
      <c r="R22" s="208">
        <f t="shared" si="8"/>
        <v>0</v>
      </c>
      <c r="S22" s="207">
        <f t="shared" si="4"/>
        <v>7748.3099999999995</v>
      </c>
    </row>
    <row r="23" spans="1:19" s="48" customFormat="1" ht="36" customHeight="1">
      <c r="A23" s="543"/>
      <c r="B23" s="523" t="s">
        <v>99</v>
      </c>
      <c r="C23" s="47" t="s">
        <v>98</v>
      </c>
      <c r="D23" s="120">
        <v>2357.619999999999</v>
      </c>
      <c r="E23" s="206"/>
      <c r="F23" s="206"/>
      <c r="G23" s="416">
        <f t="shared" si="0"/>
        <v>2357.619999999999</v>
      </c>
      <c r="H23" s="121">
        <v>0</v>
      </c>
      <c r="I23" s="121"/>
      <c r="J23" s="121"/>
      <c r="K23" s="208">
        <f t="shared" si="1"/>
        <v>0</v>
      </c>
      <c r="L23" s="78">
        <v>0</v>
      </c>
      <c r="M23" s="78"/>
      <c r="N23" s="78"/>
      <c r="O23" s="208">
        <f>L23+M23-N23</f>
        <v>0</v>
      </c>
      <c r="P23" s="77">
        <f t="shared" si="6"/>
        <v>0</v>
      </c>
      <c r="Q23" s="208">
        <f t="shared" si="7"/>
        <v>0</v>
      </c>
      <c r="R23" s="208">
        <f t="shared" si="8"/>
        <v>0</v>
      </c>
      <c r="S23" s="208">
        <f t="shared" si="4"/>
        <v>0</v>
      </c>
    </row>
    <row r="24" spans="1:19" s="48" customFormat="1" ht="36" customHeight="1">
      <c r="A24" s="543"/>
      <c r="B24" s="533"/>
      <c r="C24" s="49" t="s">
        <v>97</v>
      </c>
      <c r="D24" s="120">
        <v>27543.67</v>
      </c>
      <c r="E24" s="206"/>
      <c r="F24" s="206"/>
      <c r="G24" s="416">
        <f t="shared" si="0"/>
        <v>27543.67</v>
      </c>
      <c r="H24" s="121">
        <v>0</v>
      </c>
      <c r="I24" s="121"/>
      <c r="J24" s="121"/>
      <c r="K24" s="208">
        <f t="shared" si="1"/>
        <v>0</v>
      </c>
      <c r="L24" s="78">
        <v>0</v>
      </c>
      <c r="M24" s="78"/>
      <c r="N24" s="78"/>
      <c r="O24" s="208">
        <f t="shared" si="5"/>
        <v>0</v>
      </c>
      <c r="P24" s="77">
        <f t="shared" si="6"/>
        <v>0</v>
      </c>
      <c r="Q24" s="208">
        <f t="shared" si="7"/>
        <v>0</v>
      </c>
      <c r="R24" s="208">
        <f t="shared" si="8"/>
        <v>0</v>
      </c>
      <c r="S24" s="208">
        <f t="shared" si="4"/>
        <v>0</v>
      </c>
    </row>
    <row r="25" spans="1:19" s="48" customFormat="1" ht="36" customHeight="1">
      <c r="A25" s="543"/>
      <c r="B25" s="524"/>
      <c r="C25" s="49" t="s">
        <v>96</v>
      </c>
      <c r="D25" s="120">
        <v>404716.67000000004</v>
      </c>
      <c r="E25" s="206">
        <v>4692.56</v>
      </c>
      <c r="F25" s="207">
        <v>166231.85</v>
      </c>
      <c r="G25" s="416">
        <f t="shared" si="0"/>
        <v>243177.38000000003</v>
      </c>
      <c r="H25" s="121">
        <v>850.49</v>
      </c>
      <c r="I25" s="207"/>
      <c r="J25" s="206">
        <v>850.49</v>
      </c>
      <c r="K25" s="208">
        <f t="shared" si="1"/>
        <v>0</v>
      </c>
      <c r="L25" s="78">
        <v>2603.8799999999997</v>
      </c>
      <c r="M25" s="78"/>
      <c r="N25" s="78">
        <v>156.15</v>
      </c>
      <c r="O25" s="208">
        <f>L25+M25-N25</f>
        <v>2447.7299999999996</v>
      </c>
      <c r="P25" s="77">
        <f t="shared" si="6"/>
        <v>3454.37</v>
      </c>
      <c r="Q25" s="208">
        <f>SUM(I25,M25)</f>
        <v>0</v>
      </c>
      <c r="R25" s="208">
        <f t="shared" si="8"/>
        <v>1006.64</v>
      </c>
      <c r="S25" s="208">
        <f t="shared" si="4"/>
        <v>2447.73</v>
      </c>
    </row>
    <row r="26" spans="1:19" s="48" customFormat="1" ht="36" customHeight="1">
      <c r="A26" s="543"/>
      <c r="B26" s="516" t="s">
        <v>95</v>
      </c>
      <c r="C26" s="517"/>
      <c r="D26" s="120">
        <v>21177.58</v>
      </c>
      <c r="E26" s="206"/>
      <c r="F26" s="206"/>
      <c r="G26" s="416">
        <f t="shared" si="0"/>
        <v>21177.58</v>
      </c>
      <c r="H26" s="121">
        <v>0</v>
      </c>
      <c r="I26" s="121"/>
      <c r="J26" s="121"/>
      <c r="K26" s="208">
        <f t="shared" si="1"/>
        <v>0</v>
      </c>
      <c r="L26" s="77">
        <v>0</v>
      </c>
      <c r="M26" s="77"/>
      <c r="N26" s="77"/>
      <c r="O26" s="208">
        <f t="shared" si="5"/>
        <v>0</v>
      </c>
      <c r="P26" s="77">
        <f t="shared" si="6"/>
        <v>0</v>
      </c>
      <c r="Q26" s="208">
        <f t="shared" si="7"/>
        <v>0</v>
      </c>
      <c r="R26" s="208">
        <f t="shared" si="8"/>
        <v>0</v>
      </c>
      <c r="S26" s="208">
        <f t="shared" si="4"/>
        <v>0</v>
      </c>
    </row>
    <row r="27" spans="1:19" s="48" customFormat="1" ht="36" customHeight="1">
      <c r="A27" s="543"/>
      <c r="B27" s="516" t="s">
        <v>13</v>
      </c>
      <c r="C27" s="517"/>
      <c r="D27" s="120">
        <v>1038355.0200000001</v>
      </c>
      <c r="E27" s="207">
        <f>SUM(E21:E26)</f>
        <v>7430.49</v>
      </c>
      <c r="F27" s="207">
        <f>SUM(F21:F26)</f>
        <v>166231.85</v>
      </c>
      <c r="G27" s="416">
        <f t="shared" si="0"/>
        <v>879553.6600000001</v>
      </c>
      <c r="H27" s="120">
        <v>2693.34</v>
      </c>
      <c r="I27" s="207">
        <f>SUM(I21:I26)</f>
        <v>0</v>
      </c>
      <c r="J27" s="207">
        <f>SUM(J21:J26)</f>
        <v>850.49</v>
      </c>
      <c r="K27" s="207">
        <f t="shared" si="1"/>
        <v>1842.8500000000001</v>
      </c>
      <c r="L27" s="77">
        <v>81920.37000000002</v>
      </c>
      <c r="M27" s="207">
        <f>SUM(M21:M26)</f>
        <v>0</v>
      </c>
      <c r="N27" s="207">
        <f>SUM(N21:N26)</f>
        <v>563.21</v>
      </c>
      <c r="O27" s="207">
        <f t="shared" si="5"/>
        <v>81357.16000000002</v>
      </c>
      <c r="P27" s="77">
        <f t="shared" si="6"/>
        <v>84613.71000000002</v>
      </c>
      <c r="Q27" s="207">
        <f>SUM(Q21:Q26)</f>
        <v>0</v>
      </c>
      <c r="R27" s="207">
        <f>SUM(R21:R26)</f>
        <v>1413.7</v>
      </c>
      <c r="S27" s="207">
        <f t="shared" si="4"/>
        <v>83200.01000000002</v>
      </c>
    </row>
    <row r="28" spans="1:19" s="51" customFormat="1" ht="36" customHeight="1">
      <c r="A28" s="544" t="s">
        <v>94</v>
      </c>
      <c r="B28" s="544"/>
      <c r="C28" s="545"/>
      <c r="D28" s="80">
        <v>19590027.72</v>
      </c>
      <c r="E28" s="417">
        <f>E27+E20</f>
        <v>8608.789999999999</v>
      </c>
      <c r="F28" s="417">
        <f>F27+F20</f>
        <v>171573.29</v>
      </c>
      <c r="G28" s="418">
        <f t="shared" si="0"/>
        <v>19427063.22</v>
      </c>
      <c r="H28" s="81">
        <v>33271.96000000001</v>
      </c>
      <c r="I28" s="417">
        <f>I27+I20</f>
        <v>716.16</v>
      </c>
      <c r="J28" s="417">
        <f>J27+J20</f>
        <v>1004.77</v>
      </c>
      <c r="K28" s="419">
        <f t="shared" si="1"/>
        <v>32983.35000000001</v>
      </c>
      <c r="L28" s="81">
        <v>1449626.99</v>
      </c>
      <c r="M28" s="417">
        <f>M27+M20</f>
        <v>1991.17</v>
      </c>
      <c r="N28" s="417">
        <f>N27+N20</f>
        <v>5451.429999999999</v>
      </c>
      <c r="O28" s="417">
        <f t="shared" si="5"/>
        <v>1446166.73</v>
      </c>
      <c r="P28" s="81">
        <f t="shared" si="6"/>
        <v>1482898.95</v>
      </c>
      <c r="Q28" s="417">
        <f>Q27+Q20</f>
        <v>2707.33</v>
      </c>
      <c r="R28" s="417">
        <f>R27+R20</f>
        <v>6456.199999999999</v>
      </c>
      <c r="S28" s="419">
        <f t="shared" si="4"/>
        <v>1479150.08</v>
      </c>
    </row>
    <row r="29" spans="1:19" s="48" customFormat="1" ht="18" customHeight="1">
      <c r="A29" s="239" t="s">
        <v>395</v>
      </c>
      <c r="B29" s="122"/>
      <c r="C29" s="122"/>
      <c r="D29" s="122"/>
      <c r="E29" s="122"/>
      <c r="F29" s="122"/>
      <c r="G29" s="123"/>
      <c r="H29" s="122"/>
      <c r="I29" s="122"/>
      <c r="J29" s="122"/>
      <c r="K29" s="103"/>
      <c r="O29" s="103"/>
      <c r="Q29" s="102"/>
      <c r="R29" s="102"/>
      <c r="S29" s="103"/>
    </row>
    <row r="31" ht="13.5">
      <c r="D31" s="249"/>
    </row>
  </sheetData>
  <sheetProtection/>
  <mergeCells count="34">
    <mergeCell ref="A3:J3"/>
    <mergeCell ref="A21:A27"/>
    <mergeCell ref="A28:C28"/>
    <mergeCell ref="B27:C27"/>
    <mergeCell ref="B26:C26"/>
    <mergeCell ref="B22:C22"/>
    <mergeCell ref="B21:C21"/>
    <mergeCell ref="B23:B25"/>
    <mergeCell ref="B19:C19"/>
    <mergeCell ref="A7:C10"/>
    <mergeCell ref="P8:S8"/>
    <mergeCell ref="P9:P10"/>
    <mergeCell ref="Q9:R9"/>
    <mergeCell ref="S9:S10"/>
    <mergeCell ref="H8:J8"/>
    <mergeCell ref="K9:K10"/>
    <mergeCell ref="D7:G8"/>
    <mergeCell ref="B14:B17"/>
    <mergeCell ref="D9:D10"/>
    <mergeCell ref="E9:F9"/>
    <mergeCell ref="G9:G10"/>
    <mergeCell ref="A11:A20"/>
    <mergeCell ref="B18:C18"/>
    <mergeCell ref="B11:C11"/>
    <mergeCell ref="A4:J4"/>
    <mergeCell ref="B20:C20"/>
    <mergeCell ref="L8:O8"/>
    <mergeCell ref="L9:L10"/>
    <mergeCell ref="M9:N9"/>
    <mergeCell ref="O9:O10"/>
    <mergeCell ref="B12:B13"/>
    <mergeCell ref="K7:P7"/>
    <mergeCell ref="H9:H10"/>
    <mergeCell ref="I9:J9"/>
  </mergeCells>
  <hyperlinks>
    <hyperlink ref="A1" location="'16税・財政目次'!A1" display="16　税・財政目次へ＜＜"/>
  </hyperlinks>
  <printOptions/>
  <pageMargins left="0.3937007874015748" right="0.1968503937007874" top="0.1968503937007874" bottom="0.1968503937007874" header="0" footer="0"/>
  <pageSetup blackAndWhite="1" fitToWidth="2" fitToHeight="1" horizontalDpi="600" verticalDpi="600" orientation="portrait" paperSize="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S29"/>
  <sheetViews>
    <sheetView showGridLines="0" view="pageBreakPreview" zoomScaleSheetLayoutView="100" zoomScalePageLayoutView="0" workbookViewId="0" topLeftCell="A1">
      <pane xSplit="3" ySplit="8" topLeftCell="D12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00390625" defaultRowHeight="13.5"/>
  <cols>
    <col min="1" max="1" width="2.50390625" style="13" customWidth="1"/>
    <col min="2" max="2" width="2.875" style="13" customWidth="1"/>
    <col min="3" max="3" width="3.00390625" style="13" bestFit="1" customWidth="1"/>
    <col min="4" max="4" width="11.125" style="4" customWidth="1"/>
    <col min="5" max="5" width="11.75390625" style="4" customWidth="1"/>
    <col min="6" max="6" width="10.00390625" style="4" customWidth="1"/>
    <col min="7" max="7" width="11.375" style="1" customWidth="1"/>
    <col min="8" max="8" width="9.625" style="4" customWidth="1"/>
    <col min="9" max="9" width="10.125" style="4" customWidth="1"/>
    <col min="10" max="10" width="8.125" style="4" customWidth="1"/>
    <col min="11" max="11" width="9.625" style="1" customWidth="1"/>
    <col min="12" max="12" width="20.625" style="4" customWidth="1"/>
    <col min="13" max="16384" width="9.00390625" style="4" customWidth="1"/>
  </cols>
  <sheetData>
    <row r="1" ht="14.25">
      <c r="A1" s="44" t="s">
        <v>206</v>
      </c>
    </row>
    <row r="2" ht="14.25">
      <c r="A2" s="17" t="s">
        <v>0</v>
      </c>
    </row>
    <row r="3" spans="1:19" ht="17.25">
      <c r="A3" s="447" t="s">
        <v>309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11"/>
      <c r="N3" s="11"/>
      <c r="O3" s="11"/>
      <c r="P3" s="11"/>
      <c r="Q3" s="11"/>
      <c r="R3" s="11"/>
      <c r="S3" s="11"/>
    </row>
    <row r="4" spans="1:12" ht="14.25">
      <c r="A4" s="16" t="s">
        <v>133</v>
      </c>
      <c r="B4" s="16"/>
      <c r="C4" s="16"/>
      <c r="L4" s="14"/>
    </row>
    <row r="5" spans="1:12" ht="5.25" customHeight="1" thickBot="1">
      <c r="A5" s="15"/>
      <c r="B5" s="15"/>
      <c r="C5" s="15"/>
      <c r="D5" s="6"/>
      <c r="L5" s="14"/>
    </row>
    <row r="6" spans="1:12" s="45" customFormat="1" ht="18" customHeight="1" thickTop="1">
      <c r="A6" s="548" t="s">
        <v>118</v>
      </c>
      <c r="B6" s="548"/>
      <c r="C6" s="549"/>
      <c r="D6" s="573" t="s">
        <v>228</v>
      </c>
      <c r="E6" s="574"/>
      <c r="F6" s="574"/>
      <c r="G6" s="105" t="s">
        <v>230</v>
      </c>
      <c r="H6" s="573" t="s">
        <v>229</v>
      </c>
      <c r="I6" s="574"/>
      <c r="J6" s="574"/>
      <c r="K6" s="105" t="s">
        <v>271</v>
      </c>
      <c r="L6" s="554" t="s">
        <v>132</v>
      </c>
    </row>
    <row r="7" spans="1:12" s="45" customFormat="1" ht="14.25" customHeight="1">
      <c r="A7" s="550"/>
      <c r="B7" s="550"/>
      <c r="C7" s="551"/>
      <c r="D7" s="557" t="s">
        <v>131</v>
      </c>
      <c r="E7" s="559" t="s">
        <v>112</v>
      </c>
      <c r="F7" s="560"/>
      <c r="G7" s="561" t="s">
        <v>130</v>
      </c>
      <c r="H7" s="557" t="s">
        <v>131</v>
      </c>
      <c r="I7" s="559" t="s">
        <v>112</v>
      </c>
      <c r="J7" s="560"/>
      <c r="K7" s="564" t="s">
        <v>130</v>
      </c>
      <c r="L7" s="555"/>
    </row>
    <row r="8" spans="1:12" s="45" customFormat="1" ht="14.25" customHeight="1">
      <c r="A8" s="552"/>
      <c r="B8" s="552"/>
      <c r="C8" s="553"/>
      <c r="D8" s="558"/>
      <c r="E8" s="46" t="s">
        <v>62</v>
      </c>
      <c r="F8" s="46" t="s">
        <v>61</v>
      </c>
      <c r="G8" s="562"/>
      <c r="H8" s="563"/>
      <c r="I8" s="46" t="s">
        <v>62</v>
      </c>
      <c r="J8" s="46" t="s">
        <v>61</v>
      </c>
      <c r="K8" s="565"/>
      <c r="L8" s="556"/>
    </row>
    <row r="9" spans="1:12" s="45" customFormat="1" ht="22.5" customHeight="1">
      <c r="A9" s="566" t="s">
        <v>111</v>
      </c>
      <c r="B9" s="569" t="s">
        <v>129</v>
      </c>
      <c r="C9" s="570"/>
      <c r="D9" s="63">
        <v>2647223</v>
      </c>
      <c r="E9" s="118"/>
      <c r="F9" s="118"/>
      <c r="G9" s="210">
        <f aca="true" t="shared" si="0" ref="G9:G16">D9+E9-F9</f>
        <v>2647223</v>
      </c>
      <c r="H9" s="211">
        <v>49804.95</v>
      </c>
      <c r="I9" s="118">
        <v>589.22</v>
      </c>
      <c r="J9" s="118"/>
      <c r="K9" s="210">
        <f aca="true" t="shared" si="1" ref="K9:K16">H9+I9-J9</f>
        <v>50394.17</v>
      </c>
      <c r="L9" s="64" t="s">
        <v>299</v>
      </c>
    </row>
    <row r="10" spans="1:12" s="45" customFormat="1" ht="22.5" customHeight="1">
      <c r="A10" s="567"/>
      <c r="B10" s="555"/>
      <c r="C10" s="551"/>
      <c r="D10" s="63">
        <v>3537565.6</v>
      </c>
      <c r="E10" s="118"/>
      <c r="F10" s="118"/>
      <c r="G10" s="210">
        <f t="shared" si="0"/>
        <v>3537565.6</v>
      </c>
      <c r="H10" s="211">
        <v>20787.5</v>
      </c>
      <c r="I10" s="118"/>
      <c r="J10" s="118"/>
      <c r="K10" s="210">
        <f t="shared" si="1"/>
        <v>20787.5</v>
      </c>
      <c r="L10" s="65" t="s">
        <v>265</v>
      </c>
    </row>
    <row r="11" spans="1:12" s="45" customFormat="1" ht="22.5" customHeight="1">
      <c r="A11" s="567"/>
      <c r="B11" s="555"/>
      <c r="C11" s="551"/>
      <c r="D11" s="63">
        <v>691013.44</v>
      </c>
      <c r="E11" s="118"/>
      <c r="F11" s="118"/>
      <c r="G11" s="210">
        <f t="shared" si="0"/>
        <v>691013.44</v>
      </c>
      <c r="H11" s="211">
        <v>16508.5</v>
      </c>
      <c r="I11" s="118">
        <v>227.88</v>
      </c>
      <c r="J11" s="118"/>
      <c r="K11" s="210">
        <f>H11+I11-J11</f>
        <v>16736.38</v>
      </c>
      <c r="L11" s="64" t="s">
        <v>126</v>
      </c>
    </row>
    <row r="12" spans="1:12" s="45" customFormat="1" ht="22.5" customHeight="1">
      <c r="A12" s="567"/>
      <c r="B12" s="555"/>
      <c r="C12" s="551"/>
      <c r="D12" s="63">
        <v>5004</v>
      </c>
      <c r="E12" s="118"/>
      <c r="F12" s="118"/>
      <c r="G12" s="210">
        <f t="shared" si="0"/>
        <v>5004</v>
      </c>
      <c r="H12" s="211">
        <v>21.679999999999996</v>
      </c>
      <c r="I12" s="118">
        <v>0.19</v>
      </c>
      <c r="J12" s="118"/>
      <c r="K12" s="210">
        <f t="shared" si="1"/>
        <v>21.869999999999997</v>
      </c>
      <c r="L12" s="64" t="s">
        <v>125</v>
      </c>
    </row>
    <row r="13" spans="1:12" s="45" customFormat="1" ht="22.5" customHeight="1">
      <c r="A13" s="567"/>
      <c r="B13" s="555"/>
      <c r="C13" s="551"/>
      <c r="D13" s="63">
        <v>1205440</v>
      </c>
      <c r="E13" s="118"/>
      <c r="F13" s="118"/>
      <c r="G13" s="210">
        <f t="shared" si="0"/>
        <v>1205440</v>
      </c>
      <c r="H13" s="211">
        <v>28132.46</v>
      </c>
      <c r="I13" s="211">
        <v>242.2</v>
      </c>
      <c r="J13" s="118"/>
      <c r="K13" s="210">
        <f t="shared" si="1"/>
        <v>28374.66</v>
      </c>
      <c r="L13" s="64" t="s">
        <v>227</v>
      </c>
    </row>
    <row r="14" spans="1:12" s="45" customFormat="1" ht="22.5" customHeight="1">
      <c r="A14" s="567"/>
      <c r="B14" s="555"/>
      <c r="C14" s="551"/>
      <c r="D14" s="63">
        <v>61003</v>
      </c>
      <c r="E14" s="118"/>
      <c r="F14" s="118"/>
      <c r="G14" s="210">
        <f t="shared" si="0"/>
        <v>61003</v>
      </c>
      <c r="H14" s="211">
        <v>140.04</v>
      </c>
      <c r="I14" s="118"/>
      <c r="J14" s="118"/>
      <c r="K14" s="210">
        <f t="shared" si="1"/>
        <v>140.04</v>
      </c>
      <c r="L14" s="65" t="s">
        <v>128</v>
      </c>
    </row>
    <row r="15" spans="1:12" s="45" customFormat="1" ht="22.5" customHeight="1">
      <c r="A15" s="567"/>
      <c r="B15" s="555"/>
      <c r="C15" s="551"/>
      <c r="D15" s="63">
        <v>127969.42</v>
      </c>
      <c r="E15" s="118"/>
      <c r="F15" s="118"/>
      <c r="G15" s="210">
        <f t="shared" si="0"/>
        <v>127969.42</v>
      </c>
      <c r="H15" s="211">
        <v>165</v>
      </c>
      <c r="I15" s="118"/>
      <c r="J15" s="118"/>
      <c r="K15" s="210">
        <f t="shared" si="1"/>
        <v>165</v>
      </c>
      <c r="L15" s="65" t="s">
        <v>127</v>
      </c>
    </row>
    <row r="16" spans="1:12" s="45" customFormat="1" ht="22.5" customHeight="1">
      <c r="A16" s="567"/>
      <c r="B16" s="227"/>
      <c r="C16" s="228"/>
      <c r="D16" s="63">
        <v>15611</v>
      </c>
      <c r="E16" s="118"/>
      <c r="F16" s="118"/>
      <c r="G16" s="210">
        <f t="shared" si="0"/>
        <v>15611</v>
      </c>
      <c r="H16" s="211">
        <v>183.76</v>
      </c>
      <c r="I16" s="118"/>
      <c r="J16" s="118"/>
      <c r="K16" s="210">
        <f t="shared" si="1"/>
        <v>183.76</v>
      </c>
      <c r="L16" s="65" t="s">
        <v>349</v>
      </c>
    </row>
    <row r="17" spans="1:12" s="45" customFormat="1" ht="22.5" customHeight="1">
      <c r="A17" s="567"/>
      <c r="B17" s="58"/>
      <c r="C17" s="59" t="s">
        <v>13</v>
      </c>
      <c r="D17" s="63">
        <v>8290829.459999999</v>
      </c>
      <c r="E17" s="212">
        <f>SUM(E9:E16)</f>
        <v>0</v>
      </c>
      <c r="F17" s="212">
        <f>SUM(F9:F16)</f>
        <v>0</v>
      </c>
      <c r="G17" s="212">
        <f>SUM(G9:G16)</f>
        <v>8290829.459999999</v>
      </c>
      <c r="H17" s="118">
        <v>115743.88999999998</v>
      </c>
      <c r="I17" s="212">
        <f>SUM(I9:I16)</f>
        <v>1059.49</v>
      </c>
      <c r="J17" s="212">
        <f>SUM(J9:J16)</f>
        <v>0</v>
      </c>
      <c r="K17" s="212">
        <f>SUM(K9:K16)</f>
        <v>116803.37999999999</v>
      </c>
      <c r="L17" s="65"/>
    </row>
    <row r="18" spans="1:12" s="45" customFormat="1" ht="22.5" customHeight="1">
      <c r="A18" s="568"/>
      <c r="B18" s="571" t="s">
        <v>317</v>
      </c>
      <c r="C18" s="570"/>
      <c r="D18" s="63">
        <v>30102350.8</v>
      </c>
      <c r="E18" s="118"/>
      <c r="F18" s="118">
        <v>52286</v>
      </c>
      <c r="G18" s="210">
        <f aca="true" t="shared" si="2" ref="G18:G25">D18+E18-F18</f>
        <v>30050064.8</v>
      </c>
      <c r="H18" s="211">
        <v>781730.01</v>
      </c>
      <c r="I18" s="118">
        <v>25286.42</v>
      </c>
      <c r="J18" s="118">
        <v>1387.1</v>
      </c>
      <c r="K18" s="210">
        <f aca="true" t="shared" si="3" ref="K18:K25">H18+I18-J18</f>
        <v>805629.3300000001</v>
      </c>
      <c r="L18" s="64" t="s">
        <v>299</v>
      </c>
    </row>
    <row r="19" spans="1:12" s="45" customFormat="1" ht="22.5" customHeight="1">
      <c r="A19" s="568"/>
      <c r="B19" s="572"/>
      <c r="C19" s="551"/>
      <c r="D19" s="124">
        <v>13055928.12</v>
      </c>
      <c r="E19" s="118"/>
      <c r="F19" s="118">
        <v>233.89</v>
      </c>
      <c r="G19" s="210">
        <f t="shared" si="2"/>
        <v>13055694.229999999</v>
      </c>
      <c r="H19" s="211">
        <v>322107.44</v>
      </c>
      <c r="I19" s="118">
        <v>11276.13</v>
      </c>
      <c r="J19" s="118"/>
      <c r="K19" s="210">
        <f t="shared" si="3"/>
        <v>333383.57</v>
      </c>
      <c r="L19" s="64" t="s">
        <v>290</v>
      </c>
    </row>
    <row r="20" spans="1:12" s="45" customFormat="1" ht="22.5" customHeight="1">
      <c r="A20" s="568"/>
      <c r="B20" s="555"/>
      <c r="C20" s="551"/>
      <c r="D20" s="63">
        <v>9958438.31</v>
      </c>
      <c r="E20" s="118"/>
      <c r="F20" s="118">
        <v>102831</v>
      </c>
      <c r="G20" s="210">
        <f t="shared" si="2"/>
        <v>9855607.31</v>
      </c>
      <c r="H20" s="211">
        <v>272123.73</v>
      </c>
      <c r="I20" s="211">
        <v>3287.64</v>
      </c>
      <c r="J20" s="118"/>
      <c r="K20" s="210">
        <f t="shared" si="3"/>
        <v>275411.37</v>
      </c>
      <c r="L20" s="64" t="s">
        <v>126</v>
      </c>
    </row>
    <row r="21" spans="1:12" s="45" customFormat="1" ht="22.5" customHeight="1">
      <c r="A21" s="568"/>
      <c r="B21" s="555"/>
      <c r="C21" s="551"/>
      <c r="D21" s="63">
        <v>11805828.05</v>
      </c>
      <c r="E21" s="118"/>
      <c r="F21" s="118"/>
      <c r="G21" s="210">
        <f t="shared" si="2"/>
        <v>11805828.05</v>
      </c>
      <c r="H21" s="211">
        <v>296502.99000000005</v>
      </c>
      <c r="I21" s="118">
        <v>8063.73</v>
      </c>
      <c r="J21" s="118"/>
      <c r="K21" s="210">
        <f t="shared" si="3"/>
        <v>304566.72000000003</v>
      </c>
      <c r="L21" s="64" t="s">
        <v>125</v>
      </c>
    </row>
    <row r="22" spans="1:12" s="45" customFormat="1" ht="22.5" customHeight="1">
      <c r="A22" s="568"/>
      <c r="B22" s="555"/>
      <c r="C22" s="551"/>
      <c r="D22" s="63">
        <v>56046664.45</v>
      </c>
      <c r="E22" s="118"/>
      <c r="F22" s="118">
        <v>20130</v>
      </c>
      <c r="G22" s="210">
        <f t="shared" si="2"/>
        <v>56026534.45</v>
      </c>
      <c r="H22" s="211">
        <v>1573901.2</v>
      </c>
      <c r="I22" s="211">
        <v>43849.89</v>
      </c>
      <c r="J22" s="118"/>
      <c r="K22" s="210">
        <f>H22+I22-J22</f>
        <v>1617751.0899999999</v>
      </c>
      <c r="L22" s="64" t="s">
        <v>124</v>
      </c>
    </row>
    <row r="23" spans="1:12" s="45" customFormat="1" ht="22.5" customHeight="1">
      <c r="A23" s="568"/>
      <c r="B23" s="555"/>
      <c r="C23" s="551"/>
      <c r="D23" s="63">
        <v>46305934.279999994</v>
      </c>
      <c r="E23" s="118"/>
      <c r="F23" s="118">
        <v>318566.97</v>
      </c>
      <c r="G23" s="210">
        <f t="shared" si="2"/>
        <v>45987367.309999995</v>
      </c>
      <c r="H23" s="211">
        <v>1186637.11</v>
      </c>
      <c r="I23" s="211">
        <v>29047.59</v>
      </c>
      <c r="J23" s="118"/>
      <c r="K23" s="210">
        <f t="shared" si="3"/>
        <v>1215684.7000000002</v>
      </c>
      <c r="L23" s="64" t="s">
        <v>227</v>
      </c>
    </row>
    <row r="24" spans="1:12" s="45" customFormat="1" ht="22.5" customHeight="1">
      <c r="A24" s="568"/>
      <c r="B24" s="555"/>
      <c r="C24" s="551"/>
      <c r="D24" s="63">
        <v>574592.63</v>
      </c>
      <c r="E24" s="118"/>
      <c r="F24" s="118"/>
      <c r="G24" s="210">
        <f t="shared" si="2"/>
        <v>574592.63</v>
      </c>
      <c r="H24" s="211">
        <v>8348</v>
      </c>
      <c r="I24" s="118"/>
      <c r="J24" s="118"/>
      <c r="K24" s="210">
        <f t="shared" si="3"/>
        <v>8348</v>
      </c>
      <c r="L24" s="64" t="s">
        <v>123</v>
      </c>
    </row>
    <row r="25" spans="1:12" s="45" customFormat="1" ht="22.5" customHeight="1">
      <c r="A25" s="568"/>
      <c r="B25" s="555"/>
      <c r="C25" s="551"/>
      <c r="D25" s="63">
        <v>11500.84</v>
      </c>
      <c r="E25" s="118"/>
      <c r="F25" s="118"/>
      <c r="G25" s="210">
        <f t="shared" si="2"/>
        <v>11500.84</v>
      </c>
      <c r="H25" s="211">
        <v>302.75</v>
      </c>
      <c r="I25" s="118"/>
      <c r="J25" s="118"/>
      <c r="K25" s="210">
        <f t="shared" si="3"/>
        <v>302.75</v>
      </c>
      <c r="L25" s="64" t="s">
        <v>122</v>
      </c>
    </row>
    <row r="26" spans="1:12" s="45" customFormat="1" ht="22.5" customHeight="1">
      <c r="A26" s="568"/>
      <c r="B26" s="60"/>
      <c r="C26" s="61" t="s">
        <v>13</v>
      </c>
      <c r="D26" s="63">
        <v>167861237.48</v>
      </c>
      <c r="E26" s="212">
        <f aca="true" t="shared" si="4" ref="E26:K26">SUM(E18:E25)</f>
        <v>0</v>
      </c>
      <c r="F26" s="212">
        <f t="shared" si="4"/>
        <v>494047.86</v>
      </c>
      <c r="G26" s="213">
        <f t="shared" si="4"/>
        <v>167367189.62</v>
      </c>
      <c r="H26" s="211">
        <v>4441653.23</v>
      </c>
      <c r="I26" s="213">
        <f t="shared" si="4"/>
        <v>120811.4</v>
      </c>
      <c r="J26" s="212">
        <f t="shared" si="4"/>
        <v>1387.1</v>
      </c>
      <c r="K26" s="213">
        <f t="shared" si="4"/>
        <v>4561077.53</v>
      </c>
      <c r="L26" s="66"/>
    </row>
    <row r="27" spans="1:12" s="62" customFormat="1" ht="22.5" customHeight="1">
      <c r="A27" s="575" t="s">
        <v>121</v>
      </c>
      <c r="B27" s="575"/>
      <c r="C27" s="576"/>
      <c r="D27" s="234">
        <v>176152066.94</v>
      </c>
      <c r="E27" s="214">
        <f aca="true" t="shared" si="5" ref="E27:J27">SUM(E17,E26)</f>
        <v>0</v>
      </c>
      <c r="F27" s="214">
        <f t="shared" si="5"/>
        <v>494047.86</v>
      </c>
      <c r="G27" s="107">
        <f>SUM(G17,G26)</f>
        <v>175658019.08</v>
      </c>
      <c r="H27" s="234">
        <v>4557397.12</v>
      </c>
      <c r="I27" s="215">
        <f>SUM(I17,I26)</f>
        <v>121870.89</v>
      </c>
      <c r="J27" s="214">
        <f t="shared" si="5"/>
        <v>1387.1</v>
      </c>
      <c r="K27" s="107">
        <f>SUM(K17,K26)</f>
        <v>4677880.91</v>
      </c>
      <c r="L27" s="67"/>
    </row>
    <row r="28" spans="1:11" s="45" customFormat="1" ht="17.25" customHeight="1">
      <c r="A28" s="198"/>
      <c r="G28" s="106"/>
      <c r="K28" s="106"/>
    </row>
    <row r="29" ht="14.25">
      <c r="A29" s="48" t="s">
        <v>396</v>
      </c>
    </row>
  </sheetData>
  <sheetProtection/>
  <mergeCells count="15">
    <mergeCell ref="A9:A26"/>
    <mergeCell ref="B9:C15"/>
    <mergeCell ref="B18:C25"/>
    <mergeCell ref="D6:F6"/>
    <mergeCell ref="H6:J6"/>
    <mergeCell ref="A27:C27"/>
    <mergeCell ref="A3:L3"/>
    <mergeCell ref="A6:C8"/>
    <mergeCell ref="L6:L8"/>
    <mergeCell ref="D7:D8"/>
    <mergeCell ref="E7:F7"/>
    <mergeCell ref="G7:G8"/>
    <mergeCell ref="H7:H8"/>
    <mergeCell ref="I7:J7"/>
    <mergeCell ref="K7:K8"/>
  </mergeCells>
  <hyperlinks>
    <hyperlink ref="A1" location="'16税・財政目次'!A1" display="16　税・財政目次へ＜＜"/>
  </hyperlinks>
  <printOptions/>
  <pageMargins left="0.984251968503937" right="0.1968503937007874" top="0.5905511811023623" bottom="0.3937007874015748" header="0" footer="0"/>
  <pageSetup blackAndWhite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showGridLines="0" view="pageBreakPreview" zoomScaleSheetLayoutView="100" zoomScalePageLayoutView="0" workbookViewId="0" topLeftCell="A1">
      <selection activeCell="I29" sqref="I29"/>
    </sheetView>
  </sheetViews>
  <sheetFormatPr defaultColWidth="9.00390625" defaultRowHeight="13.5"/>
  <cols>
    <col min="1" max="1" width="9.25390625" style="1" customWidth="1"/>
    <col min="2" max="2" width="10.25390625" style="1" bestFit="1" customWidth="1"/>
    <col min="3" max="6" width="18.125" style="1" customWidth="1"/>
    <col min="7" max="7" width="1.12109375" style="1" customWidth="1"/>
    <col min="8" max="16384" width="9.00390625" style="1" customWidth="1"/>
  </cols>
  <sheetData>
    <row r="1" ht="13.5">
      <c r="A1" s="125" t="s">
        <v>206</v>
      </c>
    </row>
    <row r="2" ht="13.5">
      <c r="A2" s="2" t="s">
        <v>0</v>
      </c>
    </row>
    <row r="3" spans="1:12" ht="17.25">
      <c r="A3" s="449" t="s">
        <v>309</v>
      </c>
      <c r="B3" s="449"/>
      <c r="C3" s="449"/>
      <c r="D3" s="449"/>
      <c r="E3" s="449"/>
      <c r="F3" s="449"/>
      <c r="G3" s="98"/>
      <c r="H3" s="98"/>
      <c r="I3" s="98"/>
      <c r="J3" s="98"/>
      <c r="K3" s="98"/>
      <c r="L3" s="98"/>
    </row>
    <row r="4" spans="1:6" ht="14.25">
      <c r="A4" s="126" t="s">
        <v>141</v>
      </c>
      <c r="C4" s="119"/>
      <c r="D4" s="119"/>
      <c r="E4" s="119"/>
      <c r="F4" s="3"/>
    </row>
    <row r="5" spans="1:6" ht="6" customHeight="1" thickBot="1">
      <c r="A5" s="126"/>
      <c r="C5" s="86"/>
      <c r="D5" s="86"/>
      <c r="E5" s="86"/>
      <c r="F5" s="127"/>
    </row>
    <row r="6" spans="1:7" ht="15.75" customHeight="1" thickTop="1">
      <c r="A6" s="579" t="s">
        <v>118</v>
      </c>
      <c r="B6" s="580"/>
      <c r="C6" s="583" t="s">
        <v>140</v>
      </c>
      <c r="D6" s="585" t="s">
        <v>112</v>
      </c>
      <c r="E6" s="582"/>
      <c r="F6" s="586" t="s">
        <v>139</v>
      </c>
      <c r="G6" s="119"/>
    </row>
    <row r="7" spans="1:7" ht="15.75" customHeight="1">
      <c r="A7" s="581"/>
      <c r="B7" s="582"/>
      <c r="C7" s="584"/>
      <c r="D7" s="129" t="s">
        <v>62</v>
      </c>
      <c r="E7" s="130" t="s">
        <v>61</v>
      </c>
      <c r="F7" s="585"/>
      <c r="G7" s="119"/>
    </row>
    <row r="8" spans="1:6" ht="20.25" customHeight="1">
      <c r="A8" s="587" t="s">
        <v>111</v>
      </c>
      <c r="B8" s="590" t="s">
        <v>138</v>
      </c>
      <c r="C8" s="131">
        <v>2</v>
      </c>
      <c r="D8" s="216">
        <v>0</v>
      </c>
      <c r="E8" s="246">
        <v>0</v>
      </c>
      <c r="F8" s="420">
        <f>C8+D8-E8</f>
        <v>2</v>
      </c>
    </row>
    <row r="9" spans="1:8" ht="20.25" customHeight="1">
      <c r="A9" s="588"/>
      <c r="B9" s="584"/>
      <c r="C9" s="132">
        <v>228</v>
      </c>
      <c r="D9" s="217">
        <v>0</v>
      </c>
      <c r="E9" s="245">
        <v>0</v>
      </c>
      <c r="F9" s="421">
        <f>C9+D9-E9</f>
        <v>228</v>
      </c>
      <c r="H9" s="119"/>
    </row>
    <row r="10" spans="1:6" ht="20.25" customHeight="1">
      <c r="A10" s="588"/>
      <c r="B10" s="133" t="s">
        <v>137</v>
      </c>
      <c r="C10" s="134">
        <v>0</v>
      </c>
      <c r="D10" s="217">
        <v>0</v>
      </c>
      <c r="E10" s="217">
        <v>0</v>
      </c>
      <c r="F10" s="217">
        <f>C10+D10-E10</f>
        <v>0</v>
      </c>
    </row>
    <row r="11" spans="1:6" ht="20.25" customHeight="1">
      <c r="A11" s="588"/>
      <c r="B11" s="133" t="s">
        <v>136</v>
      </c>
      <c r="C11" s="135">
        <v>77</v>
      </c>
      <c r="D11" s="218">
        <v>0</v>
      </c>
      <c r="E11" s="218">
        <v>0</v>
      </c>
      <c r="F11" s="422">
        <f>C11+D11-E11</f>
        <v>77</v>
      </c>
    </row>
    <row r="12" spans="1:6" ht="20.25" customHeight="1">
      <c r="A12" s="588"/>
      <c r="B12" s="133" t="s">
        <v>135</v>
      </c>
      <c r="C12" s="134">
        <v>0</v>
      </c>
      <c r="D12" s="217">
        <v>0</v>
      </c>
      <c r="E12" s="217">
        <v>0</v>
      </c>
      <c r="F12" s="217">
        <f>C12+D12-E12</f>
        <v>0</v>
      </c>
    </row>
    <row r="13" spans="1:6" ht="20.25" customHeight="1">
      <c r="A13" s="589"/>
      <c r="B13" s="133" t="s">
        <v>134</v>
      </c>
      <c r="C13" s="53">
        <v>1</v>
      </c>
      <c r="D13" s="217">
        <v>0</v>
      </c>
      <c r="E13" s="217">
        <v>0</v>
      </c>
      <c r="F13" s="423" t="s">
        <v>301</v>
      </c>
    </row>
    <row r="14" spans="1:6" ht="37.5" customHeight="1">
      <c r="A14" s="591" t="s">
        <v>272</v>
      </c>
      <c r="B14" s="594" t="s">
        <v>300</v>
      </c>
      <c r="C14" s="596" t="s">
        <v>295</v>
      </c>
      <c r="D14" s="598">
        <v>0</v>
      </c>
      <c r="E14" s="598">
        <v>0</v>
      </c>
      <c r="F14" s="577" t="s">
        <v>233</v>
      </c>
    </row>
    <row r="15" spans="1:6" ht="33.75" customHeight="1">
      <c r="A15" s="592"/>
      <c r="B15" s="595"/>
      <c r="C15" s="597"/>
      <c r="D15" s="599"/>
      <c r="E15" s="599"/>
      <c r="F15" s="578"/>
    </row>
    <row r="16" spans="1:6" ht="13.5">
      <c r="A16" s="143" t="s">
        <v>397</v>
      </c>
      <c r="B16" s="68"/>
      <c r="C16" s="68"/>
      <c r="D16" s="68"/>
      <c r="E16" s="68"/>
      <c r="F16" s="68"/>
    </row>
    <row r="19" spans="1:6" ht="14.25">
      <c r="A19" s="126" t="s">
        <v>145</v>
      </c>
      <c r="D19" s="119"/>
      <c r="E19" s="119"/>
      <c r="F19" s="3" t="s">
        <v>119</v>
      </c>
    </row>
    <row r="20" spans="1:6" ht="6" customHeight="1" thickBot="1">
      <c r="A20" s="126"/>
      <c r="D20" s="86"/>
      <c r="E20" s="86"/>
      <c r="F20" s="127"/>
    </row>
    <row r="21" spans="1:6" ht="15.75" customHeight="1" thickTop="1">
      <c r="A21" s="579" t="s">
        <v>118</v>
      </c>
      <c r="B21" s="580"/>
      <c r="C21" s="593" t="s">
        <v>140</v>
      </c>
      <c r="D21" s="585" t="s">
        <v>112</v>
      </c>
      <c r="E21" s="582"/>
      <c r="F21" s="586" t="s">
        <v>139</v>
      </c>
    </row>
    <row r="22" spans="1:6" ht="15.75" customHeight="1">
      <c r="A22" s="581"/>
      <c r="B22" s="582"/>
      <c r="C22" s="584"/>
      <c r="D22" s="130" t="s">
        <v>62</v>
      </c>
      <c r="E22" s="130" t="s">
        <v>61</v>
      </c>
      <c r="F22" s="585"/>
    </row>
    <row r="23" spans="1:6" ht="20.25" customHeight="1">
      <c r="A23" s="588" t="s">
        <v>111</v>
      </c>
      <c r="B23" s="136" t="s">
        <v>144</v>
      </c>
      <c r="C23" s="137">
        <v>167861237.48</v>
      </c>
      <c r="D23" s="138">
        <v>0</v>
      </c>
      <c r="E23" s="138">
        <v>494047.86</v>
      </c>
      <c r="F23" s="424">
        <f aca="true" t="shared" si="0" ref="F23:F30">C23+D23-E23</f>
        <v>167367189.61999997</v>
      </c>
    </row>
    <row r="24" spans="1:6" ht="20.25" customHeight="1">
      <c r="A24" s="588"/>
      <c r="B24" s="136" t="s">
        <v>143</v>
      </c>
      <c r="C24" s="138">
        <v>0</v>
      </c>
      <c r="D24" s="138">
        <v>0</v>
      </c>
      <c r="E24" s="138">
        <v>0</v>
      </c>
      <c r="F24" s="138">
        <f t="shared" si="0"/>
        <v>0</v>
      </c>
    </row>
    <row r="25" spans="1:6" ht="20.25" customHeight="1">
      <c r="A25" s="588"/>
      <c r="B25" s="136" t="s">
        <v>142</v>
      </c>
      <c r="C25" s="138">
        <v>0</v>
      </c>
      <c r="D25" s="138">
        <v>0</v>
      </c>
      <c r="E25" s="138">
        <v>0</v>
      </c>
      <c r="F25" s="138">
        <f t="shared" si="0"/>
        <v>0</v>
      </c>
    </row>
    <row r="26" spans="1:6" ht="20.25" customHeight="1">
      <c r="A26" s="588"/>
      <c r="B26" s="128" t="s">
        <v>96</v>
      </c>
      <c r="C26" s="138">
        <v>0</v>
      </c>
      <c r="D26" s="138">
        <v>0</v>
      </c>
      <c r="E26" s="138">
        <v>0</v>
      </c>
      <c r="F26" s="138">
        <f t="shared" si="0"/>
        <v>0</v>
      </c>
    </row>
    <row r="27" spans="1:6" ht="20.25" customHeight="1">
      <c r="A27" s="587" t="s">
        <v>102</v>
      </c>
      <c r="B27" s="129" t="s">
        <v>144</v>
      </c>
      <c r="C27" s="138">
        <v>0</v>
      </c>
      <c r="D27" s="138">
        <v>0</v>
      </c>
      <c r="E27" s="138">
        <v>0</v>
      </c>
      <c r="F27" s="138">
        <f t="shared" si="0"/>
        <v>0</v>
      </c>
    </row>
    <row r="28" spans="1:6" ht="20.25" customHeight="1">
      <c r="A28" s="588"/>
      <c r="B28" s="136" t="s">
        <v>143</v>
      </c>
      <c r="C28" s="138">
        <v>0</v>
      </c>
      <c r="D28" s="138">
        <v>0</v>
      </c>
      <c r="E28" s="138">
        <v>0</v>
      </c>
      <c r="F28" s="138">
        <f t="shared" si="0"/>
        <v>0</v>
      </c>
    </row>
    <row r="29" spans="1:6" ht="20.25" customHeight="1">
      <c r="A29" s="588"/>
      <c r="B29" s="136" t="s">
        <v>142</v>
      </c>
      <c r="C29" s="138">
        <v>0</v>
      </c>
      <c r="D29" s="138">
        <v>0</v>
      </c>
      <c r="E29" s="138">
        <v>0</v>
      </c>
      <c r="F29" s="138">
        <f t="shared" si="0"/>
        <v>0</v>
      </c>
    </row>
    <row r="30" spans="1:6" ht="20.25" customHeight="1">
      <c r="A30" s="589"/>
      <c r="B30" s="128" t="s">
        <v>96</v>
      </c>
      <c r="C30" s="139">
        <v>0</v>
      </c>
      <c r="D30" s="219">
        <v>0</v>
      </c>
      <c r="E30" s="219">
        <v>0</v>
      </c>
      <c r="F30" s="219">
        <f t="shared" si="0"/>
        <v>0</v>
      </c>
    </row>
    <row r="31" spans="1:5" ht="13.5">
      <c r="A31" s="143" t="s">
        <v>397</v>
      </c>
      <c r="E31" s="119"/>
    </row>
    <row r="34" spans="1:6" ht="14.25">
      <c r="A34" s="126" t="s">
        <v>150</v>
      </c>
      <c r="D34" s="119"/>
      <c r="E34" s="119"/>
      <c r="F34" s="3" t="s">
        <v>149</v>
      </c>
    </row>
    <row r="35" spans="1:6" ht="6" customHeight="1" thickBot="1">
      <c r="A35" s="126"/>
      <c r="D35" s="86"/>
      <c r="E35" s="86"/>
      <c r="F35" s="127"/>
    </row>
    <row r="36" spans="1:6" ht="15.75" customHeight="1" thickTop="1">
      <c r="A36" s="579" t="s">
        <v>118</v>
      </c>
      <c r="B36" s="580"/>
      <c r="C36" s="593" t="s">
        <v>140</v>
      </c>
      <c r="D36" s="585" t="s">
        <v>112</v>
      </c>
      <c r="E36" s="582"/>
      <c r="F36" s="586" t="s">
        <v>139</v>
      </c>
    </row>
    <row r="37" spans="1:6" ht="15.75" customHeight="1">
      <c r="A37" s="581"/>
      <c r="B37" s="582"/>
      <c r="C37" s="584"/>
      <c r="D37" s="129" t="s">
        <v>62</v>
      </c>
      <c r="E37" s="130" t="s">
        <v>61</v>
      </c>
      <c r="F37" s="585"/>
    </row>
    <row r="38" spans="1:6" ht="20.25" customHeight="1">
      <c r="A38" s="602" t="s">
        <v>111</v>
      </c>
      <c r="B38" s="129" t="s">
        <v>148</v>
      </c>
      <c r="C38" s="140">
        <v>0</v>
      </c>
      <c r="D38" s="220"/>
      <c r="E38" s="220"/>
      <c r="F38" s="221">
        <f aca="true" t="shared" si="1" ref="F38:F45">C38+D38-E38</f>
        <v>0</v>
      </c>
    </row>
    <row r="39" spans="1:6" ht="20.25" customHeight="1">
      <c r="A39" s="603"/>
      <c r="B39" s="141" t="s">
        <v>147</v>
      </c>
      <c r="C39" s="140">
        <v>0</v>
      </c>
      <c r="D39" s="221"/>
      <c r="E39" s="221"/>
      <c r="F39" s="221">
        <f t="shared" si="1"/>
        <v>0</v>
      </c>
    </row>
    <row r="40" spans="1:6" ht="20.25" customHeight="1">
      <c r="A40" s="603"/>
      <c r="B40" s="136" t="s">
        <v>146</v>
      </c>
      <c r="C40" s="140">
        <v>0</v>
      </c>
      <c r="D40" s="221"/>
      <c r="E40" s="221"/>
      <c r="F40" s="221">
        <f t="shared" si="1"/>
        <v>0</v>
      </c>
    </row>
    <row r="41" spans="1:6" ht="20.25" customHeight="1">
      <c r="A41" s="603"/>
      <c r="B41" s="128" t="s">
        <v>96</v>
      </c>
      <c r="C41" s="140">
        <v>0</v>
      </c>
      <c r="D41" s="221"/>
      <c r="E41" s="221"/>
      <c r="F41" s="221">
        <f t="shared" si="1"/>
        <v>0</v>
      </c>
    </row>
    <row r="42" spans="1:6" ht="20.25" customHeight="1">
      <c r="A42" s="602" t="s">
        <v>102</v>
      </c>
      <c r="B42" s="129" t="s">
        <v>148</v>
      </c>
      <c r="C42" s="142">
        <v>191</v>
      </c>
      <c r="D42" s="142">
        <v>25</v>
      </c>
      <c r="E42" s="142">
        <v>15</v>
      </c>
      <c r="F42" s="425">
        <f>C42+D42-E42</f>
        <v>201</v>
      </c>
    </row>
    <row r="43" spans="1:6" ht="20.25" customHeight="1">
      <c r="A43" s="603"/>
      <c r="B43" s="141" t="s">
        <v>147</v>
      </c>
      <c r="C43" s="142">
        <v>2</v>
      </c>
      <c r="D43" s="221"/>
      <c r="E43" s="221"/>
      <c r="F43" s="425">
        <f t="shared" si="1"/>
        <v>2</v>
      </c>
    </row>
    <row r="44" spans="1:6" ht="20.25" customHeight="1">
      <c r="A44" s="603"/>
      <c r="B44" s="136" t="s">
        <v>146</v>
      </c>
      <c r="C44" s="142">
        <v>10</v>
      </c>
      <c r="D44" s="142">
        <v>1</v>
      </c>
      <c r="E44" s="221">
        <v>2</v>
      </c>
      <c r="F44" s="425">
        <f t="shared" si="1"/>
        <v>9</v>
      </c>
    </row>
    <row r="45" spans="1:6" ht="20.25" customHeight="1">
      <c r="A45" s="608"/>
      <c r="B45" s="128" t="s">
        <v>96</v>
      </c>
      <c r="C45" s="142">
        <v>17</v>
      </c>
      <c r="D45" s="221">
        <v>1</v>
      </c>
      <c r="E45" s="221">
        <v>1</v>
      </c>
      <c r="F45" s="425">
        <f t="shared" si="1"/>
        <v>17</v>
      </c>
    </row>
    <row r="46" spans="1:6" ht="20.25" customHeight="1">
      <c r="A46" s="600" t="s">
        <v>13</v>
      </c>
      <c r="B46" s="601"/>
      <c r="C46" s="235">
        <v>220</v>
      </c>
      <c r="D46" s="222">
        <f>SUM(D38:D45)</f>
        <v>27</v>
      </c>
      <c r="E46" s="222">
        <f>SUM(E38:E45)</f>
        <v>18</v>
      </c>
      <c r="F46" s="426">
        <f>SUM(F38:F45)</f>
        <v>229</v>
      </c>
    </row>
    <row r="47" spans="1:6" ht="13.5">
      <c r="A47" s="143" t="s">
        <v>397</v>
      </c>
      <c r="B47" s="143"/>
      <c r="C47" s="143"/>
      <c r="D47" s="143"/>
      <c r="E47" s="143"/>
      <c r="F47" s="68"/>
    </row>
    <row r="50" spans="1:6" ht="14.25">
      <c r="A50" s="126" t="s">
        <v>154</v>
      </c>
      <c r="D50" s="119"/>
      <c r="E50" s="119"/>
      <c r="F50" s="3" t="s">
        <v>302</v>
      </c>
    </row>
    <row r="51" spans="2:6" ht="6" customHeight="1" thickBot="1">
      <c r="B51" s="126"/>
      <c r="D51" s="86"/>
      <c r="E51" s="86"/>
      <c r="F51" s="127"/>
    </row>
    <row r="52" spans="1:6" ht="15.75" customHeight="1" thickTop="1">
      <c r="A52" s="579" t="s">
        <v>118</v>
      </c>
      <c r="B52" s="580"/>
      <c r="C52" s="593" t="s">
        <v>140</v>
      </c>
      <c r="D52" s="585" t="s">
        <v>112</v>
      </c>
      <c r="E52" s="582"/>
      <c r="F52" s="586" t="s">
        <v>139</v>
      </c>
    </row>
    <row r="53" spans="1:6" ht="15.75" customHeight="1">
      <c r="A53" s="581"/>
      <c r="B53" s="582"/>
      <c r="C53" s="584"/>
      <c r="D53" s="130" t="s">
        <v>62</v>
      </c>
      <c r="E53" s="130" t="s">
        <v>61</v>
      </c>
      <c r="F53" s="585"/>
    </row>
    <row r="54" spans="1:6" ht="20.25" customHeight="1">
      <c r="A54" s="606" t="s">
        <v>207</v>
      </c>
      <c r="B54" s="607"/>
      <c r="C54" s="144">
        <v>1173085</v>
      </c>
      <c r="D54" s="247">
        <v>0</v>
      </c>
      <c r="E54" s="223">
        <v>0</v>
      </c>
      <c r="F54" s="247">
        <f>C54+D54-E54</f>
        <v>1173085</v>
      </c>
    </row>
    <row r="55" spans="1:6" ht="20.25" customHeight="1">
      <c r="A55" s="606" t="s">
        <v>208</v>
      </c>
      <c r="B55" s="607"/>
      <c r="C55" s="145">
        <v>0</v>
      </c>
      <c r="D55" s="224">
        <v>0</v>
      </c>
      <c r="E55" s="224">
        <v>0</v>
      </c>
      <c r="F55" s="224">
        <f>C55+D55-E55</f>
        <v>0</v>
      </c>
    </row>
    <row r="56" spans="1:6" ht="20.25" customHeight="1">
      <c r="A56" s="606" t="s">
        <v>153</v>
      </c>
      <c r="B56" s="607"/>
      <c r="C56" s="145">
        <v>0</v>
      </c>
      <c r="D56" s="224">
        <v>0</v>
      </c>
      <c r="E56" s="224">
        <v>0</v>
      </c>
      <c r="F56" s="224">
        <f>C56+D56-E56</f>
        <v>0</v>
      </c>
    </row>
    <row r="57" spans="1:6" ht="20.25" customHeight="1">
      <c r="A57" s="606" t="s">
        <v>152</v>
      </c>
      <c r="B57" s="607"/>
      <c r="C57" s="145">
        <v>0</v>
      </c>
      <c r="D57" s="224">
        <v>0</v>
      </c>
      <c r="E57" s="224">
        <v>0</v>
      </c>
      <c r="F57" s="224">
        <f>C57+D57-E57</f>
        <v>0</v>
      </c>
    </row>
    <row r="58" spans="1:6" ht="20.25" customHeight="1">
      <c r="A58" s="606" t="s">
        <v>151</v>
      </c>
      <c r="B58" s="607"/>
      <c r="C58" s="145">
        <v>0</v>
      </c>
      <c r="D58" s="224">
        <v>0</v>
      </c>
      <c r="E58" s="224">
        <v>0</v>
      </c>
      <c r="F58" s="224">
        <f>C58+D58-E58</f>
        <v>0</v>
      </c>
    </row>
    <row r="59" spans="1:6" ht="20.25" customHeight="1">
      <c r="A59" s="604" t="s">
        <v>13</v>
      </c>
      <c r="B59" s="605"/>
      <c r="C59" s="236">
        <v>1173085</v>
      </c>
      <c r="D59" s="225">
        <v>0</v>
      </c>
      <c r="E59" s="225">
        <v>0</v>
      </c>
      <c r="F59" s="427">
        <f>SUM(F54:F58)</f>
        <v>1173085</v>
      </c>
    </row>
    <row r="60" spans="1:6" ht="13.5">
      <c r="A60" s="143" t="s">
        <v>397</v>
      </c>
      <c r="B60" s="143"/>
      <c r="C60" s="143"/>
      <c r="D60" s="143"/>
      <c r="E60" s="143"/>
      <c r="F60" s="68"/>
    </row>
  </sheetData>
  <sheetProtection/>
  <mergeCells count="36">
    <mergeCell ref="F36:F37"/>
    <mergeCell ref="A38:A41"/>
    <mergeCell ref="A59:B59"/>
    <mergeCell ref="A54:B54"/>
    <mergeCell ref="A55:B55"/>
    <mergeCell ref="A56:B56"/>
    <mergeCell ref="A57:B57"/>
    <mergeCell ref="A58:B58"/>
    <mergeCell ref="A42:A45"/>
    <mergeCell ref="F21:F22"/>
    <mergeCell ref="A23:A26"/>
    <mergeCell ref="A27:A30"/>
    <mergeCell ref="A46:B46"/>
    <mergeCell ref="C52:C53"/>
    <mergeCell ref="D52:E52"/>
    <mergeCell ref="F52:F53"/>
    <mergeCell ref="A52:B53"/>
    <mergeCell ref="A36:B37"/>
    <mergeCell ref="C36:C37"/>
    <mergeCell ref="A21:B22"/>
    <mergeCell ref="C21:C22"/>
    <mergeCell ref="D21:E21"/>
    <mergeCell ref="D36:E36"/>
    <mergeCell ref="B14:B15"/>
    <mergeCell ref="C14:C15"/>
    <mergeCell ref="D14:D15"/>
    <mergeCell ref="E14:E15"/>
    <mergeCell ref="F14:F15"/>
    <mergeCell ref="A3:F3"/>
    <mergeCell ref="A6:B7"/>
    <mergeCell ref="C6:C7"/>
    <mergeCell ref="D6:E6"/>
    <mergeCell ref="F6:F7"/>
    <mergeCell ref="A8:A13"/>
    <mergeCell ref="B8:B9"/>
    <mergeCell ref="A14:A15"/>
  </mergeCells>
  <hyperlinks>
    <hyperlink ref="A1" location="'16税・財政目次'!A1" display="16　税・財政目次へ＜＜"/>
  </hyperlinks>
  <printOptions/>
  <pageMargins left="0.5905511811023623" right="0.5905511811023623" top="0.3937007874015748" bottom="0.1968503937007874" header="0" footer="0"/>
  <pageSetup blackAndWhite="1" horizontalDpi="600" verticalDpi="600" orientation="portrait" paperSize="9" r:id="rId1"/>
  <rowBreaks count="1" manualBreakCount="1">
    <brk id="1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2"/>
  <sheetViews>
    <sheetView showGridLines="0" view="pageBreakPreview" zoomScale="82" zoomScaleNormal="85" zoomScaleSheetLayoutView="82" zoomScalePageLayoutView="0" workbookViewId="0" topLeftCell="A1">
      <selection activeCell="A28" sqref="A28"/>
    </sheetView>
  </sheetViews>
  <sheetFormatPr defaultColWidth="9.00390625" defaultRowHeight="13.5"/>
  <cols>
    <col min="1" max="1" width="9.75390625" style="610" customWidth="1"/>
    <col min="2" max="2" width="12.00390625" style="610" customWidth="1"/>
    <col min="3" max="3" width="11.75390625" style="610" customWidth="1"/>
    <col min="4" max="4" width="10.875" style="610" bestFit="1" customWidth="1"/>
    <col min="5" max="7" width="8.625" style="610" customWidth="1"/>
    <col min="8" max="8" width="10.75390625" style="610" customWidth="1"/>
    <col min="9" max="9" width="9.375" style="610" customWidth="1"/>
    <col min="10" max="10" width="8.125" style="610" customWidth="1"/>
    <col min="11" max="11" width="10.75390625" style="610" customWidth="1"/>
    <col min="12" max="13" width="10.50390625" style="610" bestFit="1" customWidth="1"/>
    <col min="14" max="14" width="10.75390625" style="610" customWidth="1"/>
    <col min="15" max="15" width="11.50390625" style="610" customWidth="1"/>
    <col min="16" max="16" width="10.625" style="610" bestFit="1" customWidth="1"/>
    <col min="17" max="19" width="10.625" style="610" customWidth="1"/>
    <col min="20" max="21" width="11.50390625" style="610" customWidth="1"/>
    <col min="22" max="24" width="10.625" style="610" customWidth="1"/>
    <col min="25" max="27" width="11.50390625" style="610" customWidth="1"/>
    <col min="28" max="28" width="13.125" style="610" bestFit="1" customWidth="1"/>
    <col min="29" max="16384" width="9.00390625" style="610" customWidth="1"/>
  </cols>
  <sheetData>
    <row r="1" ht="18" customHeight="1">
      <c r="A1" s="609" t="s">
        <v>0</v>
      </c>
    </row>
    <row r="2" spans="1:27" ht="18" customHeight="1">
      <c r="A2" s="611" t="s">
        <v>369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  <c r="Z2" s="612"/>
      <c r="AA2" s="612"/>
    </row>
    <row r="3" spans="1:27" ht="18" customHeight="1">
      <c r="A3" s="613" t="s">
        <v>184</v>
      </c>
      <c r="F3" s="614" t="s">
        <v>370</v>
      </c>
      <c r="G3" s="614"/>
      <c r="AA3" s="615"/>
    </row>
    <row r="4" spans="1:27" ht="8.25" customHeight="1" thickBot="1">
      <c r="A4" s="613"/>
      <c r="O4" s="616"/>
      <c r="P4" s="616"/>
      <c r="AA4" s="615"/>
    </row>
    <row r="5" spans="1:27" s="626" customFormat="1" ht="57.75" customHeight="1" thickTop="1">
      <c r="A5" s="617"/>
      <c r="B5" s="618" t="s">
        <v>60</v>
      </c>
      <c r="C5" s="619" t="s">
        <v>183</v>
      </c>
      <c r="D5" s="619" t="s">
        <v>182</v>
      </c>
      <c r="E5" s="620" t="s">
        <v>181</v>
      </c>
      <c r="F5" s="620" t="s">
        <v>236</v>
      </c>
      <c r="G5" s="621" t="s">
        <v>237</v>
      </c>
      <c r="H5" s="620" t="s">
        <v>180</v>
      </c>
      <c r="I5" s="621" t="s">
        <v>222</v>
      </c>
      <c r="J5" s="621" t="s">
        <v>223</v>
      </c>
      <c r="K5" s="622" t="s">
        <v>224</v>
      </c>
      <c r="L5" s="622" t="s">
        <v>371</v>
      </c>
      <c r="M5" s="622" t="s">
        <v>372</v>
      </c>
      <c r="N5" s="623" t="s">
        <v>273</v>
      </c>
      <c r="O5" s="624" t="s">
        <v>67</v>
      </c>
      <c r="P5" s="622" t="s">
        <v>221</v>
      </c>
      <c r="Q5" s="622" t="s">
        <v>220</v>
      </c>
      <c r="R5" s="618" t="s">
        <v>179</v>
      </c>
      <c r="S5" s="618" t="s">
        <v>178</v>
      </c>
      <c r="T5" s="618" t="s">
        <v>63</v>
      </c>
      <c r="U5" s="618" t="s">
        <v>177</v>
      </c>
      <c r="V5" s="618" t="s">
        <v>176</v>
      </c>
      <c r="W5" s="618" t="s">
        <v>175</v>
      </c>
      <c r="X5" s="618" t="s">
        <v>174</v>
      </c>
      <c r="Y5" s="618" t="s">
        <v>173</v>
      </c>
      <c r="Z5" s="618" t="s">
        <v>172</v>
      </c>
      <c r="AA5" s="625" t="s">
        <v>171</v>
      </c>
    </row>
    <row r="6" spans="1:27" s="431" customFormat="1" ht="40.5" customHeight="1">
      <c r="A6" s="432" t="s">
        <v>400</v>
      </c>
      <c r="B6" s="428">
        <v>382738245</v>
      </c>
      <c r="C6" s="429">
        <v>127766063</v>
      </c>
      <c r="D6" s="429">
        <v>3143140</v>
      </c>
      <c r="E6" s="429">
        <v>223371</v>
      </c>
      <c r="F6" s="429">
        <v>425170</v>
      </c>
      <c r="G6" s="429">
        <v>366319</v>
      </c>
      <c r="H6" s="429">
        <v>14727857</v>
      </c>
      <c r="I6" s="429">
        <v>149406</v>
      </c>
      <c r="J6" s="430">
        <v>0</v>
      </c>
      <c r="K6" s="429">
        <v>1087232</v>
      </c>
      <c r="L6" s="429">
        <v>0</v>
      </c>
      <c r="M6" s="429">
        <v>0</v>
      </c>
      <c r="N6" s="429">
        <v>493369</v>
      </c>
      <c r="O6" s="429">
        <v>67397695</v>
      </c>
      <c r="P6" s="429">
        <v>91321</v>
      </c>
      <c r="Q6" s="429">
        <v>3733049</v>
      </c>
      <c r="R6" s="429">
        <v>4926059</v>
      </c>
      <c r="S6" s="429">
        <v>975308</v>
      </c>
      <c r="T6" s="429">
        <v>49349346</v>
      </c>
      <c r="U6" s="429">
        <v>36294106</v>
      </c>
      <c r="V6" s="429">
        <v>1342438</v>
      </c>
      <c r="W6" s="429">
        <v>2442266</v>
      </c>
      <c r="X6" s="429">
        <v>10002992</v>
      </c>
      <c r="Y6" s="429">
        <v>11668769</v>
      </c>
      <c r="Z6" s="429">
        <v>12472527</v>
      </c>
      <c r="AA6" s="429">
        <v>33660442</v>
      </c>
    </row>
    <row r="7" spans="1:27" s="437" customFormat="1" ht="40.5" customHeight="1">
      <c r="A7" s="433" t="s">
        <v>350</v>
      </c>
      <c r="B7" s="434">
        <v>391987523</v>
      </c>
      <c r="C7" s="435">
        <v>128540367</v>
      </c>
      <c r="D7" s="435">
        <v>3312686</v>
      </c>
      <c r="E7" s="435">
        <v>99349</v>
      </c>
      <c r="F7" s="435">
        <v>544016</v>
      </c>
      <c r="G7" s="435">
        <v>303584</v>
      </c>
      <c r="H7" s="435">
        <v>14093234</v>
      </c>
      <c r="I7" s="435">
        <v>163744</v>
      </c>
      <c r="J7" s="436">
        <v>492193</v>
      </c>
      <c r="K7" s="435">
        <v>159989</v>
      </c>
      <c r="L7" s="435">
        <v>0</v>
      </c>
      <c r="M7" s="435">
        <v>0</v>
      </c>
      <c r="N7" s="435">
        <v>2296172</v>
      </c>
      <c r="O7" s="435">
        <v>67770282</v>
      </c>
      <c r="P7" s="435">
        <v>85711</v>
      </c>
      <c r="Q7" s="435">
        <v>3050198</v>
      </c>
      <c r="R7" s="435">
        <v>4323778</v>
      </c>
      <c r="S7" s="435">
        <v>1013284</v>
      </c>
      <c r="T7" s="435">
        <v>52381355</v>
      </c>
      <c r="U7" s="435">
        <v>36976994</v>
      </c>
      <c r="V7" s="435">
        <v>1743185</v>
      </c>
      <c r="W7" s="435">
        <v>3376234</v>
      </c>
      <c r="X7" s="435">
        <v>9110312</v>
      </c>
      <c r="Y7" s="435">
        <v>13169219</v>
      </c>
      <c r="Z7" s="435">
        <v>12113552</v>
      </c>
      <c r="AA7" s="435">
        <v>36868085</v>
      </c>
    </row>
    <row r="8" spans="1:27" s="609" customFormat="1" ht="40.5" customHeight="1">
      <c r="A8" s="627" t="s">
        <v>373</v>
      </c>
      <c r="B8" s="313">
        <f aca="true" t="shared" si="0" ref="B8:AA8">SUM(B10:B26)</f>
        <v>516411976</v>
      </c>
      <c r="C8" s="314">
        <f t="shared" si="0"/>
        <v>126900573</v>
      </c>
      <c r="D8" s="314">
        <f t="shared" si="0"/>
        <v>3457222</v>
      </c>
      <c r="E8" s="314">
        <f t="shared" si="0"/>
        <v>114488</v>
      </c>
      <c r="F8" s="314">
        <f t="shared" si="0"/>
        <v>486398</v>
      </c>
      <c r="G8" s="314">
        <f t="shared" si="0"/>
        <v>567990</v>
      </c>
      <c r="H8" s="314">
        <f t="shared" si="0"/>
        <v>17182699</v>
      </c>
      <c r="I8" s="314">
        <f t="shared" si="0"/>
        <v>150689</v>
      </c>
      <c r="J8" s="315">
        <f t="shared" si="0"/>
        <v>0</v>
      </c>
      <c r="K8" s="314">
        <f t="shared" si="0"/>
        <v>0</v>
      </c>
      <c r="L8" s="314">
        <f t="shared" si="0"/>
        <v>288913</v>
      </c>
      <c r="M8" s="314">
        <f t="shared" si="0"/>
        <v>1316013</v>
      </c>
      <c r="N8" s="314">
        <f t="shared" si="0"/>
        <v>792292</v>
      </c>
      <c r="O8" s="314">
        <f t="shared" si="0"/>
        <v>71480523</v>
      </c>
      <c r="P8" s="314">
        <f t="shared" si="0"/>
        <v>92457</v>
      </c>
      <c r="Q8" s="314">
        <f t="shared" si="0"/>
        <v>2342010</v>
      </c>
      <c r="R8" s="314">
        <f t="shared" si="0"/>
        <v>3369621</v>
      </c>
      <c r="S8" s="314">
        <f t="shared" si="0"/>
        <v>967528</v>
      </c>
      <c r="T8" s="314">
        <f t="shared" si="0"/>
        <v>153363307</v>
      </c>
      <c r="U8" s="314">
        <f t="shared" si="0"/>
        <v>36743440</v>
      </c>
      <c r="V8" s="314">
        <f t="shared" si="0"/>
        <v>10632206</v>
      </c>
      <c r="W8" s="314">
        <f t="shared" si="0"/>
        <v>7007004</v>
      </c>
      <c r="X8" s="314">
        <f t="shared" si="0"/>
        <v>11742764</v>
      </c>
      <c r="Y8" s="314">
        <f t="shared" si="0"/>
        <v>14528966</v>
      </c>
      <c r="Z8" s="314">
        <f t="shared" si="0"/>
        <v>14330282</v>
      </c>
      <c r="AA8" s="314">
        <f t="shared" si="0"/>
        <v>38554591</v>
      </c>
    </row>
    <row r="9" spans="1:27" ht="40.5" customHeight="1">
      <c r="A9" s="628"/>
      <c r="B9" s="316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</row>
    <row r="10" spans="1:28" ht="40.5" customHeight="1">
      <c r="A10" s="629" t="s">
        <v>170</v>
      </c>
      <c r="B10" s="316">
        <v>151057953</v>
      </c>
      <c r="C10" s="317">
        <v>44480240</v>
      </c>
      <c r="D10" s="317">
        <v>959254</v>
      </c>
      <c r="E10" s="317">
        <v>43290</v>
      </c>
      <c r="F10" s="317">
        <v>183971</v>
      </c>
      <c r="G10" s="317">
        <v>215017</v>
      </c>
      <c r="H10" s="317">
        <v>6046814</v>
      </c>
      <c r="I10" s="317">
        <v>29711</v>
      </c>
      <c r="J10" s="318">
        <v>0</v>
      </c>
      <c r="K10" s="317">
        <v>0</v>
      </c>
      <c r="L10" s="317">
        <v>82904</v>
      </c>
      <c r="M10" s="317">
        <v>472636</v>
      </c>
      <c r="N10" s="317">
        <v>268978</v>
      </c>
      <c r="O10" s="317">
        <v>11596114</v>
      </c>
      <c r="P10" s="317">
        <v>38883</v>
      </c>
      <c r="Q10" s="317">
        <v>203336</v>
      </c>
      <c r="R10" s="317">
        <v>818667</v>
      </c>
      <c r="S10" s="317">
        <v>357056</v>
      </c>
      <c r="T10" s="317">
        <v>49750618</v>
      </c>
      <c r="U10" s="317">
        <v>10117896</v>
      </c>
      <c r="V10" s="317">
        <v>9496992</v>
      </c>
      <c r="W10" s="317">
        <v>339686</v>
      </c>
      <c r="X10" s="317">
        <v>41357</v>
      </c>
      <c r="Y10" s="317">
        <v>2468500</v>
      </c>
      <c r="Z10" s="317">
        <v>4079535</v>
      </c>
      <c r="AA10" s="317">
        <v>8966498</v>
      </c>
      <c r="AB10" s="630"/>
    </row>
    <row r="11" spans="1:27" ht="40.5" customHeight="1">
      <c r="A11" s="629" t="s">
        <v>169</v>
      </c>
      <c r="B11" s="316">
        <v>47114225</v>
      </c>
      <c r="C11" s="317">
        <v>13199993</v>
      </c>
      <c r="D11" s="317">
        <v>227810</v>
      </c>
      <c r="E11" s="317">
        <v>10183</v>
      </c>
      <c r="F11" s="317">
        <v>43254</v>
      </c>
      <c r="G11" s="317">
        <v>50499</v>
      </c>
      <c r="H11" s="317">
        <v>1462205</v>
      </c>
      <c r="I11" s="317">
        <v>12972</v>
      </c>
      <c r="J11" s="318">
        <v>0</v>
      </c>
      <c r="K11" s="317">
        <v>0</v>
      </c>
      <c r="L11" s="317">
        <v>18027</v>
      </c>
      <c r="M11" s="317">
        <v>80984</v>
      </c>
      <c r="N11" s="317">
        <v>70462</v>
      </c>
      <c r="O11" s="317">
        <v>1456323</v>
      </c>
      <c r="P11" s="317">
        <v>8368</v>
      </c>
      <c r="Q11" s="317">
        <v>541058</v>
      </c>
      <c r="R11" s="317">
        <v>416663</v>
      </c>
      <c r="S11" s="317">
        <v>70641</v>
      </c>
      <c r="T11" s="317">
        <v>14343330</v>
      </c>
      <c r="U11" s="317">
        <v>2636787</v>
      </c>
      <c r="V11" s="317">
        <v>76433</v>
      </c>
      <c r="W11" s="317">
        <v>3424587</v>
      </c>
      <c r="X11" s="317">
        <v>1457720</v>
      </c>
      <c r="Y11" s="317">
        <v>1867560</v>
      </c>
      <c r="Z11" s="317">
        <v>1045666</v>
      </c>
      <c r="AA11" s="317">
        <v>4592700</v>
      </c>
    </row>
    <row r="12" spans="1:27" ht="40.5" customHeight="1">
      <c r="A12" s="629" t="s">
        <v>168</v>
      </c>
      <c r="B12" s="316">
        <v>20597958</v>
      </c>
      <c r="C12" s="317">
        <v>3734281</v>
      </c>
      <c r="D12" s="317">
        <v>160751</v>
      </c>
      <c r="E12" s="317">
        <v>3796</v>
      </c>
      <c r="F12" s="317">
        <v>16128</v>
      </c>
      <c r="G12" s="317">
        <v>18831</v>
      </c>
      <c r="H12" s="317">
        <v>643125</v>
      </c>
      <c r="I12" s="318">
        <v>0</v>
      </c>
      <c r="J12" s="318">
        <v>0</v>
      </c>
      <c r="K12" s="317">
        <v>0</v>
      </c>
      <c r="L12" s="317">
        <v>13092</v>
      </c>
      <c r="M12" s="317">
        <v>16096</v>
      </c>
      <c r="N12" s="317">
        <v>29362</v>
      </c>
      <c r="O12" s="317">
        <v>5564802</v>
      </c>
      <c r="P12" s="317">
        <v>2834</v>
      </c>
      <c r="Q12" s="317">
        <v>226759</v>
      </c>
      <c r="R12" s="317">
        <v>168362</v>
      </c>
      <c r="S12" s="317">
        <v>71798</v>
      </c>
      <c r="T12" s="317">
        <v>5535909</v>
      </c>
      <c r="U12" s="317">
        <v>1768245</v>
      </c>
      <c r="V12" s="317">
        <v>163602</v>
      </c>
      <c r="W12" s="317">
        <v>235022</v>
      </c>
      <c r="X12" s="317">
        <v>182032</v>
      </c>
      <c r="Y12" s="317">
        <v>561443</v>
      </c>
      <c r="Z12" s="317">
        <v>509728</v>
      </c>
      <c r="AA12" s="317">
        <v>971960</v>
      </c>
    </row>
    <row r="13" spans="1:27" ht="40.5" customHeight="1">
      <c r="A13" s="629" t="s">
        <v>167</v>
      </c>
      <c r="B13" s="316">
        <v>24824056</v>
      </c>
      <c r="C13" s="317">
        <v>3905328</v>
      </c>
      <c r="D13" s="317">
        <v>223775</v>
      </c>
      <c r="E13" s="317">
        <v>3952</v>
      </c>
      <c r="F13" s="317">
        <v>16752</v>
      </c>
      <c r="G13" s="317">
        <v>19465</v>
      </c>
      <c r="H13" s="317">
        <v>703286</v>
      </c>
      <c r="I13" s="318">
        <v>0</v>
      </c>
      <c r="J13" s="318">
        <v>0</v>
      </c>
      <c r="K13" s="317">
        <v>0</v>
      </c>
      <c r="L13" s="317">
        <v>16873</v>
      </c>
      <c r="M13" s="317">
        <v>16937</v>
      </c>
      <c r="N13" s="317">
        <v>26109</v>
      </c>
      <c r="O13" s="317">
        <v>6597844</v>
      </c>
      <c r="P13" s="317">
        <v>3328</v>
      </c>
      <c r="Q13" s="317">
        <v>19010</v>
      </c>
      <c r="R13" s="317">
        <v>150853</v>
      </c>
      <c r="S13" s="317">
        <v>24938</v>
      </c>
      <c r="T13" s="317">
        <v>6783091</v>
      </c>
      <c r="U13" s="317">
        <v>2177905</v>
      </c>
      <c r="V13" s="317">
        <v>58920</v>
      </c>
      <c r="W13" s="317">
        <v>76872</v>
      </c>
      <c r="X13" s="317">
        <v>932914</v>
      </c>
      <c r="Y13" s="317">
        <v>888798</v>
      </c>
      <c r="Z13" s="317">
        <v>270806</v>
      </c>
      <c r="AA13" s="317">
        <v>1906300</v>
      </c>
    </row>
    <row r="14" spans="1:27" ht="40.5" customHeight="1">
      <c r="A14" s="629" t="s">
        <v>166</v>
      </c>
      <c r="B14" s="316">
        <v>16287533</v>
      </c>
      <c r="C14" s="317">
        <v>2729877</v>
      </c>
      <c r="D14" s="317">
        <v>163650</v>
      </c>
      <c r="E14" s="317">
        <v>2865</v>
      </c>
      <c r="F14" s="317">
        <v>12149</v>
      </c>
      <c r="G14" s="317">
        <v>14125</v>
      </c>
      <c r="H14" s="317">
        <v>496342</v>
      </c>
      <c r="I14" s="318">
        <v>0</v>
      </c>
      <c r="J14" s="318">
        <v>0</v>
      </c>
      <c r="K14" s="317">
        <v>0</v>
      </c>
      <c r="L14" s="317">
        <v>13569</v>
      </c>
      <c r="M14" s="317">
        <v>21959</v>
      </c>
      <c r="N14" s="317">
        <v>18808</v>
      </c>
      <c r="O14" s="317">
        <v>4391197</v>
      </c>
      <c r="P14" s="317">
        <v>2454</v>
      </c>
      <c r="Q14" s="317">
        <v>87240</v>
      </c>
      <c r="R14" s="317">
        <v>92102</v>
      </c>
      <c r="S14" s="317">
        <v>14854</v>
      </c>
      <c r="T14" s="317">
        <v>4730159</v>
      </c>
      <c r="U14" s="317">
        <v>1171782</v>
      </c>
      <c r="V14" s="317">
        <v>37892</v>
      </c>
      <c r="W14" s="317">
        <v>88181</v>
      </c>
      <c r="X14" s="317">
        <v>408881</v>
      </c>
      <c r="Y14" s="317">
        <v>304653</v>
      </c>
      <c r="Z14" s="317">
        <v>315289</v>
      </c>
      <c r="AA14" s="317">
        <v>1169505</v>
      </c>
    </row>
    <row r="15" spans="1:27" ht="40.5" customHeight="1">
      <c r="A15" s="629" t="s">
        <v>374</v>
      </c>
      <c r="B15" s="316">
        <v>37433856</v>
      </c>
      <c r="C15" s="317">
        <v>9773908</v>
      </c>
      <c r="D15" s="317">
        <v>252727</v>
      </c>
      <c r="E15" s="317">
        <v>9614</v>
      </c>
      <c r="F15" s="317">
        <v>40875</v>
      </c>
      <c r="G15" s="317">
        <v>47811</v>
      </c>
      <c r="H15" s="317">
        <v>1452821</v>
      </c>
      <c r="I15" s="317">
        <v>318</v>
      </c>
      <c r="J15" s="318">
        <v>0</v>
      </c>
      <c r="K15" s="317">
        <v>0</v>
      </c>
      <c r="L15" s="317">
        <v>22913</v>
      </c>
      <c r="M15" s="317">
        <v>77125</v>
      </c>
      <c r="N15" s="317">
        <v>86230</v>
      </c>
      <c r="O15" s="317">
        <v>4536953</v>
      </c>
      <c r="P15" s="317">
        <v>8229</v>
      </c>
      <c r="Q15" s="317">
        <v>164044</v>
      </c>
      <c r="R15" s="317">
        <v>228117</v>
      </c>
      <c r="S15" s="317">
        <v>32854</v>
      </c>
      <c r="T15" s="317">
        <v>12686340</v>
      </c>
      <c r="U15" s="317">
        <v>2517098</v>
      </c>
      <c r="V15" s="317">
        <v>130591</v>
      </c>
      <c r="W15" s="317">
        <v>262383</v>
      </c>
      <c r="X15" s="317">
        <v>813800</v>
      </c>
      <c r="Y15" s="317">
        <v>790189</v>
      </c>
      <c r="Z15" s="317">
        <v>757128</v>
      </c>
      <c r="AA15" s="317">
        <v>2741788</v>
      </c>
    </row>
    <row r="16" spans="1:27" ht="40.5" customHeight="1">
      <c r="A16" s="629" t="s">
        <v>165</v>
      </c>
      <c r="B16" s="316">
        <v>19003277</v>
      </c>
      <c r="C16" s="317">
        <v>4535105</v>
      </c>
      <c r="D16" s="317">
        <v>130666</v>
      </c>
      <c r="E16" s="317">
        <v>3806</v>
      </c>
      <c r="F16" s="317">
        <v>16158</v>
      </c>
      <c r="G16" s="317">
        <v>18840</v>
      </c>
      <c r="H16" s="317">
        <v>620273</v>
      </c>
      <c r="I16" s="317">
        <v>54459</v>
      </c>
      <c r="J16" s="318">
        <v>0</v>
      </c>
      <c r="K16" s="317">
        <v>0</v>
      </c>
      <c r="L16" s="317">
        <v>11217</v>
      </c>
      <c r="M16" s="317">
        <v>93030</v>
      </c>
      <c r="N16" s="317">
        <v>25049</v>
      </c>
      <c r="O16" s="317">
        <v>3388313</v>
      </c>
      <c r="P16" s="317">
        <v>2958</v>
      </c>
      <c r="Q16" s="317">
        <v>218062</v>
      </c>
      <c r="R16" s="317">
        <v>95377</v>
      </c>
      <c r="S16" s="317">
        <v>68706</v>
      </c>
      <c r="T16" s="317">
        <v>5434590</v>
      </c>
      <c r="U16" s="317">
        <v>1246035</v>
      </c>
      <c r="V16" s="317">
        <v>65626</v>
      </c>
      <c r="W16" s="317">
        <v>114347</v>
      </c>
      <c r="X16" s="317">
        <v>571768</v>
      </c>
      <c r="Y16" s="317">
        <v>547345</v>
      </c>
      <c r="Z16" s="317">
        <v>322009</v>
      </c>
      <c r="AA16" s="317">
        <v>1419538</v>
      </c>
    </row>
    <row r="17" spans="1:27" ht="40.5" customHeight="1">
      <c r="A17" s="629" t="s">
        <v>164</v>
      </c>
      <c r="B17" s="316">
        <v>46312836</v>
      </c>
      <c r="C17" s="317">
        <v>13245404</v>
      </c>
      <c r="D17" s="317">
        <v>311276</v>
      </c>
      <c r="E17" s="317">
        <v>11702</v>
      </c>
      <c r="F17" s="317">
        <v>49750</v>
      </c>
      <c r="G17" s="317">
        <v>58184</v>
      </c>
      <c r="H17" s="317">
        <v>1798812</v>
      </c>
      <c r="I17" s="318">
        <v>12970</v>
      </c>
      <c r="J17" s="318">
        <v>0</v>
      </c>
      <c r="K17" s="317">
        <v>0</v>
      </c>
      <c r="L17" s="317">
        <v>26967</v>
      </c>
      <c r="M17" s="317">
        <v>314555</v>
      </c>
      <c r="N17" s="317">
        <v>79750</v>
      </c>
      <c r="O17" s="317">
        <v>5118548</v>
      </c>
      <c r="P17" s="317">
        <v>7140</v>
      </c>
      <c r="Q17" s="317">
        <v>178690</v>
      </c>
      <c r="R17" s="317">
        <v>365634</v>
      </c>
      <c r="S17" s="317">
        <v>43681</v>
      </c>
      <c r="T17" s="317">
        <v>14779956</v>
      </c>
      <c r="U17" s="317">
        <v>2807273</v>
      </c>
      <c r="V17" s="317">
        <v>157369</v>
      </c>
      <c r="W17" s="317">
        <v>471974</v>
      </c>
      <c r="X17" s="317">
        <v>2076047</v>
      </c>
      <c r="Y17" s="317">
        <v>1124779</v>
      </c>
      <c r="Z17" s="317">
        <v>747055</v>
      </c>
      <c r="AA17" s="317">
        <v>2525320</v>
      </c>
    </row>
    <row r="18" spans="1:27" ht="40.5" customHeight="1">
      <c r="A18" s="629" t="s">
        <v>163</v>
      </c>
      <c r="B18" s="316">
        <v>58189122</v>
      </c>
      <c r="C18" s="317">
        <v>12532147</v>
      </c>
      <c r="D18" s="317">
        <v>332629</v>
      </c>
      <c r="E18" s="317">
        <v>12775</v>
      </c>
      <c r="F18" s="317">
        <v>54261</v>
      </c>
      <c r="G18" s="317">
        <v>63344</v>
      </c>
      <c r="H18" s="317">
        <v>1882121</v>
      </c>
      <c r="I18" s="318">
        <v>24529</v>
      </c>
      <c r="J18" s="318">
        <v>0</v>
      </c>
      <c r="K18" s="317">
        <v>0</v>
      </c>
      <c r="L18" s="317">
        <v>29761</v>
      </c>
      <c r="M18" s="317">
        <v>121157</v>
      </c>
      <c r="N18" s="317">
        <v>99650</v>
      </c>
      <c r="O18" s="317">
        <v>7896750</v>
      </c>
      <c r="P18" s="317">
        <v>9673</v>
      </c>
      <c r="Q18" s="317">
        <v>419301</v>
      </c>
      <c r="R18" s="317">
        <v>278789</v>
      </c>
      <c r="S18" s="317">
        <v>207119</v>
      </c>
      <c r="T18" s="317">
        <v>15220950</v>
      </c>
      <c r="U18" s="317">
        <v>3158063</v>
      </c>
      <c r="V18" s="317">
        <v>57152</v>
      </c>
      <c r="W18" s="317">
        <v>1296213</v>
      </c>
      <c r="X18" s="317">
        <v>1954347</v>
      </c>
      <c r="Y18" s="317">
        <v>1534512</v>
      </c>
      <c r="Z18" s="317">
        <v>4161934</v>
      </c>
      <c r="AA18" s="317">
        <v>6841945</v>
      </c>
    </row>
    <row r="19" spans="1:27" ht="40.5" customHeight="1">
      <c r="A19" s="629" t="s">
        <v>162</v>
      </c>
      <c r="B19" s="316">
        <v>11808346</v>
      </c>
      <c r="C19" s="317">
        <v>2062416</v>
      </c>
      <c r="D19" s="317">
        <v>82305</v>
      </c>
      <c r="E19" s="317">
        <v>2561</v>
      </c>
      <c r="F19" s="317">
        <v>10873</v>
      </c>
      <c r="G19" s="317">
        <v>12677</v>
      </c>
      <c r="H19" s="317">
        <v>421824</v>
      </c>
      <c r="I19" s="318">
        <v>0</v>
      </c>
      <c r="J19" s="318">
        <v>0</v>
      </c>
      <c r="K19" s="317">
        <v>0</v>
      </c>
      <c r="L19" s="317">
        <v>6953</v>
      </c>
      <c r="M19" s="317">
        <v>7460</v>
      </c>
      <c r="N19" s="317">
        <v>16919</v>
      </c>
      <c r="O19" s="317">
        <v>4084218</v>
      </c>
      <c r="P19" s="317">
        <v>1516</v>
      </c>
      <c r="Q19" s="317">
        <v>10305</v>
      </c>
      <c r="R19" s="317">
        <v>163004</v>
      </c>
      <c r="S19" s="317">
        <v>12974</v>
      </c>
      <c r="T19" s="317">
        <v>3000523</v>
      </c>
      <c r="U19" s="317">
        <v>599719</v>
      </c>
      <c r="V19" s="317">
        <v>16878</v>
      </c>
      <c r="W19" s="317">
        <v>19263</v>
      </c>
      <c r="X19" s="317">
        <v>165768</v>
      </c>
      <c r="Y19" s="317">
        <v>274009</v>
      </c>
      <c r="Z19" s="317">
        <v>145981</v>
      </c>
      <c r="AA19" s="317">
        <v>690200</v>
      </c>
    </row>
    <row r="20" spans="1:27" ht="40.5" customHeight="1">
      <c r="A20" s="629" t="s">
        <v>161</v>
      </c>
      <c r="B20" s="316">
        <v>4108706</v>
      </c>
      <c r="C20" s="317">
        <v>253365</v>
      </c>
      <c r="D20" s="317">
        <v>50060</v>
      </c>
      <c r="E20" s="317">
        <v>276</v>
      </c>
      <c r="F20" s="317">
        <v>1170</v>
      </c>
      <c r="G20" s="317">
        <v>1347</v>
      </c>
      <c r="H20" s="317">
        <v>54470</v>
      </c>
      <c r="I20" s="318">
        <v>0</v>
      </c>
      <c r="J20" s="318">
        <v>0</v>
      </c>
      <c r="K20" s="317">
        <v>0</v>
      </c>
      <c r="L20" s="317">
        <v>2208</v>
      </c>
      <c r="M20" s="317">
        <v>908</v>
      </c>
      <c r="N20" s="317">
        <v>1541</v>
      </c>
      <c r="O20" s="317">
        <v>1903561</v>
      </c>
      <c r="P20" s="318">
        <v>0</v>
      </c>
      <c r="Q20" s="317">
        <v>5381</v>
      </c>
      <c r="R20" s="317">
        <v>31951</v>
      </c>
      <c r="S20" s="317">
        <v>2081</v>
      </c>
      <c r="T20" s="317">
        <v>519960</v>
      </c>
      <c r="U20" s="317">
        <v>285472</v>
      </c>
      <c r="V20" s="317">
        <v>10130</v>
      </c>
      <c r="W20" s="318">
        <v>1391</v>
      </c>
      <c r="X20" s="317">
        <v>12219</v>
      </c>
      <c r="Y20" s="317">
        <v>378461</v>
      </c>
      <c r="Z20" s="317">
        <v>68104</v>
      </c>
      <c r="AA20" s="317">
        <v>524650</v>
      </c>
    </row>
    <row r="21" spans="1:27" ht="40.5" customHeight="1">
      <c r="A21" s="629" t="s">
        <v>160</v>
      </c>
      <c r="B21" s="316">
        <v>10795396</v>
      </c>
      <c r="C21" s="317">
        <v>1282651</v>
      </c>
      <c r="D21" s="317">
        <v>102888</v>
      </c>
      <c r="E21" s="317">
        <v>1311</v>
      </c>
      <c r="F21" s="317">
        <v>5567</v>
      </c>
      <c r="G21" s="317">
        <v>6491</v>
      </c>
      <c r="H21" s="317">
        <v>210319</v>
      </c>
      <c r="I21" s="318">
        <v>0</v>
      </c>
      <c r="J21" s="318">
        <v>0</v>
      </c>
      <c r="K21" s="317">
        <v>0</v>
      </c>
      <c r="L21" s="317">
        <v>7161</v>
      </c>
      <c r="M21" s="317">
        <v>7468</v>
      </c>
      <c r="N21" s="317">
        <v>8523</v>
      </c>
      <c r="O21" s="317">
        <v>3849434</v>
      </c>
      <c r="P21" s="317">
        <v>1161</v>
      </c>
      <c r="Q21" s="317">
        <v>28164</v>
      </c>
      <c r="R21" s="317">
        <v>60568</v>
      </c>
      <c r="S21" s="317">
        <v>6995</v>
      </c>
      <c r="T21" s="317">
        <v>2555267</v>
      </c>
      <c r="U21" s="317">
        <v>923810</v>
      </c>
      <c r="V21" s="317">
        <v>55834</v>
      </c>
      <c r="W21" s="318">
        <v>74277</v>
      </c>
      <c r="X21" s="317">
        <v>122162</v>
      </c>
      <c r="Y21" s="317">
        <v>436884</v>
      </c>
      <c r="Z21" s="317">
        <v>244261</v>
      </c>
      <c r="AA21" s="317">
        <v>804200</v>
      </c>
    </row>
    <row r="22" spans="1:27" ht="40.5" customHeight="1">
      <c r="A22" s="629" t="s">
        <v>159</v>
      </c>
      <c r="B22" s="316">
        <v>18518202</v>
      </c>
      <c r="C22" s="317">
        <v>2286713</v>
      </c>
      <c r="D22" s="317">
        <v>129663</v>
      </c>
      <c r="E22" s="317">
        <v>2754</v>
      </c>
      <c r="F22" s="317">
        <v>11673</v>
      </c>
      <c r="G22" s="317">
        <v>13562</v>
      </c>
      <c r="H22" s="317">
        <v>438175</v>
      </c>
      <c r="I22" s="318">
        <v>0</v>
      </c>
      <c r="J22" s="318">
        <v>0</v>
      </c>
      <c r="K22" s="317">
        <v>0</v>
      </c>
      <c r="L22" s="317">
        <v>10701</v>
      </c>
      <c r="M22" s="317">
        <v>23411</v>
      </c>
      <c r="N22" s="317">
        <v>18167</v>
      </c>
      <c r="O22" s="317">
        <v>5339737</v>
      </c>
      <c r="P22" s="317">
        <v>1553</v>
      </c>
      <c r="Q22" s="317">
        <v>49406</v>
      </c>
      <c r="R22" s="317">
        <v>104580</v>
      </c>
      <c r="S22" s="317">
        <v>12464</v>
      </c>
      <c r="T22" s="317">
        <v>4125427</v>
      </c>
      <c r="U22" s="317">
        <v>1073172</v>
      </c>
      <c r="V22" s="317">
        <v>74469</v>
      </c>
      <c r="W22" s="318">
        <v>179196</v>
      </c>
      <c r="X22" s="317">
        <v>768967</v>
      </c>
      <c r="Y22" s="317">
        <v>730272</v>
      </c>
      <c r="Z22" s="317">
        <v>213840</v>
      </c>
      <c r="AA22" s="317">
        <v>2910300</v>
      </c>
    </row>
    <row r="23" spans="1:27" ht="40.5" customHeight="1">
      <c r="A23" s="629" t="s">
        <v>158</v>
      </c>
      <c r="B23" s="316">
        <v>11863394</v>
      </c>
      <c r="C23" s="317">
        <v>2795054</v>
      </c>
      <c r="D23" s="317">
        <v>60433</v>
      </c>
      <c r="E23" s="317">
        <v>1327</v>
      </c>
      <c r="F23" s="317">
        <v>5636</v>
      </c>
      <c r="G23" s="317">
        <v>6569</v>
      </c>
      <c r="H23" s="317">
        <v>216903</v>
      </c>
      <c r="I23" s="318">
        <v>0</v>
      </c>
      <c r="J23" s="318">
        <v>0</v>
      </c>
      <c r="K23" s="317">
        <v>0</v>
      </c>
      <c r="L23" s="317">
        <v>5072</v>
      </c>
      <c r="M23" s="317">
        <v>12793</v>
      </c>
      <c r="N23" s="317">
        <v>9397</v>
      </c>
      <c r="O23" s="317">
        <v>1046709</v>
      </c>
      <c r="P23" s="317">
        <v>1013</v>
      </c>
      <c r="Q23" s="317">
        <v>55051</v>
      </c>
      <c r="R23" s="317">
        <v>178495</v>
      </c>
      <c r="S23" s="317">
        <v>5477</v>
      </c>
      <c r="T23" s="317">
        <v>3309313</v>
      </c>
      <c r="U23" s="317">
        <v>1367680</v>
      </c>
      <c r="V23" s="317">
        <v>49168</v>
      </c>
      <c r="W23" s="318">
        <v>184176</v>
      </c>
      <c r="X23" s="318">
        <v>338576</v>
      </c>
      <c r="Y23" s="317">
        <v>772722</v>
      </c>
      <c r="Z23" s="317">
        <v>262452</v>
      </c>
      <c r="AA23" s="317">
        <v>1179378</v>
      </c>
    </row>
    <row r="24" spans="1:27" ht="40.5" customHeight="1">
      <c r="A24" s="629" t="s">
        <v>157</v>
      </c>
      <c r="B24" s="316">
        <v>13044112</v>
      </c>
      <c r="C24" s="317">
        <v>3969756</v>
      </c>
      <c r="D24" s="317">
        <v>55133</v>
      </c>
      <c r="E24" s="317">
        <v>1432</v>
      </c>
      <c r="F24" s="317">
        <v>6100</v>
      </c>
      <c r="G24" s="317">
        <v>7151</v>
      </c>
      <c r="H24" s="317">
        <v>228396</v>
      </c>
      <c r="I24" s="318">
        <v>34</v>
      </c>
      <c r="J24" s="318">
        <v>0</v>
      </c>
      <c r="K24" s="317">
        <v>0</v>
      </c>
      <c r="L24" s="317">
        <v>4580</v>
      </c>
      <c r="M24" s="317">
        <v>20797</v>
      </c>
      <c r="N24" s="317">
        <v>9487</v>
      </c>
      <c r="O24" s="317">
        <v>105298</v>
      </c>
      <c r="P24" s="317">
        <v>884</v>
      </c>
      <c r="Q24" s="317">
        <v>31222</v>
      </c>
      <c r="R24" s="317">
        <v>50355</v>
      </c>
      <c r="S24" s="317">
        <v>14376</v>
      </c>
      <c r="T24" s="317">
        <v>4083995</v>
      </c>
      <c r="U24" s="317">
        <v>1918102</v>
      </c>
      <c r="V24" s="317">
        <v>47099</v>
      </c>
      <c r="W24" s="318">
        <v>58424</v>
      </c>
      <c r="X24" s="317">
        <v>391320</v>
      </c>
      <c r="Y24" s="317">
        <v>949987</v>
      </c>
      <c r="Z24" s="317">
        <v>599684</v>
      </c>
      <c r="AA24" s="317">
        <v>490500</v>
      </c>
    </row>
    <row r="25" spans="1:27" ht="40.5" customHeight="1">
      <c r="A25" s="629" t="s">
        <v>156</v>
      </c>
      <c r="B25" s="316">
        <v>11824224</v>
      </c>
      <c r="C25" s="317">
        <v>4284881</v>
      </c>
      <c r="D25" s="317">
        <v>84695</v>
      </c>
      <c r="E25" s="317">
        <v>1074</v>
      </c>
      <c r="F25" s="317">
        <v>4566</v>
      </c>
      <c r="G25" s="317">
        <v>5327</v>
      </c>
      <c r="H25" s="317">
        <v>187191</v>
      </c>
      <c r="I25" s="318">
        <v>0</v>
      </c>
      <c r="J25" s="318">
        <v>0</v>
      </c>
      <c r="K25" s="317">
        <v>0</v>
      </c>
      <c r="L25" s="317">
        <v>5650</v>
      </c>
      <c r="M25" s="317">
        <v>14637</v>
      </c>
      <c r="N25" s="317">
        <v>8420</v>
      </c>
      <c r="O25" s="317">
        <v>283290</v>
      </c>
      <c r="P25" s="317">
        <v>905</v>
      </c>
      <c r="Q25" s="317">
        <v>18621</v>
      </c>
      <c r="R25" s="317">
        <v>29486</v>
      </c>
      <c r="S25" s="317">
        <v>13044</v>
      </c>
      <c r="T25" s="317">
        <v>3745529</v>
      </c>
      <c r="U25" s="317">
        <v>1825021</v>
      </c>
      <c r="V25" s="317">
        <v>43879</v>
      </c>
      <c r="W25" s="318">
        <v>19142</v>
      </c>
      <c r="X25" s="317">
        <v>672595</v>
      </c>
      <c r="Y25" s="317">
        <v>309398</v>
      </c>
      <c r="Z25" s="317">
        <v>266873</v>
      </c>
      <c r="AA25" s="317">
        <v>0</v>
      </c>
    </row>
    <row r="26" spans="1:27" ht="40.5" customHeight="1">
      <c r="A26" s="631" t="s">
        <v>155</v>
      </c>
      <c r="B26" s="319">
        <v>13628780</v>
      </c>
      <c r="C26" s="320">
        <v>1829454</v>
      </c>
      <c r="D26" s="320">
        <v>129507</v>
      </c>
      <c r="E26" s="320">
        <v>1770</v>
      </c>
      <c r="F26" s="320">
        <v>7515</v>
      </c>
      <c r="G26" s="320">
        <v>8750</v>
      </c>
      <c r="H26" s="320">
        <v>319622</v>
      </c>
      <c r="I26" s="321">
        <v>15696</v>
      </c>
      <c r="J26" s="321">
        <v>0</v>
      </c>
      <c r="K26" s="320">
        <v>0</v>
      </c>
      <c r="L26" s="320">
        <v>11265</v>
      </c>
      <c r="M26" s="320">
        <v>14060</v>
      </c>
      <c r="N26" s="320">
        <v>15440</v>
      </c>
      <c r="O26" s="320">
        <v>4321432</v>
      </c>
      <c r="P26" s="320">
        <v>1558</v>
      </c>
      <c r="Q26" s="320">
        <v>86360</v>
      </c>
      <c r="R26" s="320">
        <v>136618</v>
      </c>
      <c r="S26" s="320">
        <v>8470</v>
      </c>
      <c r="T26" s="320">
        <v>2758350</v>
      </c>
      <c r="U26" s="320">
        <v>1149380</v>
      </c>
      <c r="V26" s="320">
        <v>90172</v>
      </c>
      <c r="W26" s="320">
        <v>161870</v>
      </c>
      <c r="X26" s="320">
        <v>832291</v>
      </c>
      <c r="Y26" s="320">
        <v>589454</v>
      </c>
      <c r="Z26" s="320">
        <v>319937</v>
      </c>
      <c r="AA26" s="320">
        <v>819809</v>
      </c>
    </row>
    <row r="27" s="632" customFormat="1" ht="16.5" customHeight="1">
      <c r="A27" s="632" t="s">
        <v>375</v>
      </c>
    </row>
    <row r="28" s="632" customFormat="1" ht="16.5" customHeight="1">
      <c r="A28" s="632" t="s">
        <v>376</v>
      </c>
    </row>
    <row r="29" s="632" customFormat="1" ht="16.5" customHeight="1">
      <c r="A29" s="632" t="s">
        <v>344</v>
      </c>
    </row>
    <row r="30" s="632" customFormat="1" ht="27" customHeight="1">
      <c r="A30" s="633" t="s">
        <v>403</v>
      </c>
    </row>
    <row r="32" spans="1:27" ht="13.5">
      <c r="A32" s="615"/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4"/>
      <c r="P32" s="634"/>
      <c r="Q32" s="634"/>
      <c r="R32" s="634"/>
      <c r="S32" s="634"/>
      <c r="T32" s="634"/>
      <c r="U32" s="634"/>
      <c r="V32" s="634"/>
      <c r="W32" s="634"/>
      <c r="X32" s="634"/>
      <c r="Y32" s="634"/>
      <c r="Z32" s="634"/>
      <c r="AA32" s="634"/>
    </row>
  </sheetData>
  <sheetProtection/>
  <mergeCells count="2">
    <mergeCell ref="A2:N2"/>
    <mergeCell ref="F3:G3"/>
  </mergeCells>
  <printOptions/>
  <pageMargins left="0.5905511811023623" right="0.1968503937007874" top="0.3937007874015748" bottom="0" header="0" footer="0"/>
  <pageSetup blackAndWhite="1" horizontalDpi="600" verticalDpi="600" orientation="portrait" paperSize="9" scale="68" r:id="rId1"/>
  <colBreaks count="1" manualBreakCount="1">
    <brk id="11" min="1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30"/>
  <sheetViews>
    <sheetView showGridLines="0" view="pageBreakPreview" zoomScale="80" zoomScaleNormal="85" zoomScaleSheetLayoutView="80" zoomScalePageLayoutView="0" workbookViewId="0" topLeftCell="A1">
      <pane xSplit="1" ySplit="8" topLeftCell="B9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28" sqref="A28"/>
    </sheetView>
  </sheetViews>
  <sheetFormatPr defaultColWidth="9.00390625" defaultRowHeight="13.5"/>
  <cols>
    <col min="1" max="16" width="15.875" style="636" customWidth="1"/>
    <col min="17" max="17" width="9.00390625" style="636" customWidth="1"/>
    <col min="18" max="18" width="13.25390625" style="636" bestFit="1" customWidth="1"/>
    <col min="19" max="16384" width="9.00390625" style="636" customWidth="1"/>
  </cols>
  <sheetData>
    <row r="1" ht="15" customHeight="1">
      <c r="A1" s="635" t="s">
        <v>0</v>
      </c>
    </row>
    <row r="2" spans="1:16" ht="15" customHeight="1">
      <c r="A2" s="637" t="s">
        <v>377</v>
      </c>
      <c r="B2" s="637"/>
      <c r="C2" s="637"/>
      <c r="D2" s="637"/>
      <c r="E2" s="637"/>
      <c r="F2" s="637"/>
      <c r="G2" s="637"/>
      <c r="H2" s="637"/>
      <c r="I2" s="638"/>
      <c r="J2" s="638"/>
      <c r="K2" s="638"/>
      <c r="L2" s="638"/>
      <c r="M2" s="638"/>
      <c r="N2" s="638"/>
      <c r="O2" s="638"/>
      <c r="P2" s="638"/>
    </row>
    <row r="3" spans="1:16" ht="15" customHeight="1">
      <c r="A3" s="443" t="s">
        <v>185</v>
      </c>
      <c r="D3" s="639" t="s">
        <v>362</v>
      </c>
      <c r="E3" s="639"/>
      <c r="P3" s="640" t="s">
        <v>28</v>
      </c>
    </row>
    <row r="4" spans="1:16" ht="9" customHeight="1" thickBot="1">
      <c r="A4" s="443"/>
      <c r="P4" s="640"/>
    </row>
    <row r="5" spans="1:16" s="647" customFormat="1" ht="41.25" customHeight="1" thickTop="1">
      <c r="A5" s="641"/>
      <c r="B5" s="642" t="s">
        <v>60</v>
      </c>
      <c r="C5" s="643" t="s">
        <v>274</v>
      </c>
      <c r="D5" s="643" t="s">
        <v>275</v>
      </c>
      <c r="E5" s="644" t="s">
        <v>276</v>
      </c>
      <c r="F5" s="644" t="s">
        <v>277</v>
      </c>
      <c r="G5" s="644" t="s">
        <v>278</v>
      </c>
      <c r="H5" s="645" t="s">
        <v>279</v>
      </c>
      <c r="I5" s="645" t="s">
        <v>280</v>
      </c>
      <c r="J5" s="645" t="s">
        <v>281</v>
      </c>
      <c r="K5" s="642" t="s">
        <v>282</v>
      </c>
      <c r="L5" s="645" t="s">
        <v>283</v>
      </c>
      <c r="M5" s="645" t="s">
        <v>57</v>
      </c>
      <c r="N5" s="642" t="s">
        <v>284</v>
      </c>
      <c r="O5" s="642" t="s">
        <v>285</v>
      </c>
      <c r="P5" s="646" t="s">
        <v>286</v>
      </c>
    </row>
    <row r="6" spans="1:18" s="443" customFormat="1" ht="40.5" customHeight="1">
      <c r="A6" s="444" t="s">
        <v>346</v>
      </c>
      <c r="B6" s="438">
        <v>369422488</v>
      </c>
      <c r="C6" s="439">
        <v>3125561</v>
      </c>
      <c r="D6" s="439">
        <v>51177110</v>
      </c>
      <c r="E6" s="439">
        <v>118396170</v>
      </c>
      <c r="F6" s="439">
        <v>25442824</v>
      </c>
      <c r="G6" s="439">
        <v>1805198</v>
      </c>
      <c r="H6" s="439">
        <v>19860881</v>
      </c>
      <c r="I6" s="439">
        <v>13559786</v>
      </c>
      <c r="J6" s="439">
        <v>43337484</v>
      </c>
      <c r="K6" s="439">
        <v>13604343</v>
      </c>
      <c r="L6" s="439">
        <v>40627615</v>
      </c>
      <c r="M6" s="439">
        <v>1523560</v>
      </c>
      <c r="N6" s="439">
        <v>36957885</v>
      </c>
      <c r="O6" s="439">
        <v>4071</v>
      </c>
      <c r="P6" s="440">
        <v>0</v>
      </c>
      <c r="Q6" s="441"/>
      <c r="R6" s="442"/>
    </row>
    <row r="7" spans="1:18" s="446" customFormat="1" ht="40.5" customHeight="1">
      <c r="A7" s="445" t="s">
        <v>350</v>
      </c>
      <c r="B7" s="322">
        <v>377286557</v>
      </c>
      <c r="C7" s="323">
        <v>3182484</v>
      </c>
      <c r="D7" s="323">
        <v>54913111</v>
      </c>
      <c r="E7" s="323">
        <v>123258948</v>
      </c>
      <c r="F7" s="323">
        <v>25555758</v>
      </c>
      <c r="G7" s="323">
        <v>1737006</v>
      </c>
      <c r="H7" s="323">
        <v>24933994</v>
      </c>
      <c r="I7" s="323">
        <v>15187823</v>
      </c>
      <c r="J7" s="323">
        <v>40251588</v>
      </c>
      <c r="K7" s="323">
        <v>13818222</v>
      </c>
      <c r="L7" s="323">
        <v>36731911</v>
      </c>
      <c r="M7" s="323">
        <v>478703</v>
      </c>
      <c r="N7" s="323">
        <v>37234428</v>
      </c>
      <c r="O7" s="323">
        <v>2581</v>
      </c>
      <c r="P7" s="324">
        <v>0</v>
      </c>
      <c r="Q7" s="441"/>
      <c r="R7" s="442"/>
    </row>
    <row r="8" spans="1:18" s="446" customFormat="1" ht="40.5" customHeight="1">
      <c r="A8" s="648" t="s">
        <v>373</v>
      </c>
      <c r="B8" s="322">
        <f aca="true" t="shared" si="0" ref="B8:P8">SUM(B10:B26)</f>
        <v>498618139</v>
      </c>
      <c r="C8" s="323">
        <f t="shared" si="0"/>
        <v>3016505</v>
      </c>
      <c r="D8" s="323">
        <f t="shared" si="0"/>
        <v>145446304</v>
      </c>
      <c r="E8" s="323">
        <f t="shared" si="0"/>
        <v>126199027</v>
      </c>
      <c r="F8" s="323">
        <f t="shared" si="0"/>
        <v>27278361</v>
      </c>
      <c r="G8" s="323">
        <f t="shared" si="0"/>
        <v>1564642</v>
      </c>
      <c r="H8" s="323">
        <f t="shared" si="0"/>
        <v>20361223</v>
      </c>
      <c r="I8" s="323">
        <f t="shared" si="0"/>
        <v>19600696</v>
      </c>
      <c r="J8" s="323">
        <f t="shared" si="0"/>
        <v>54359522</v>
      </c>
      <c r="K8" s="323">
        <f t="shared" si="0"/>
        <v>14217258</v>
      </c>
      <c r="L8" s="323">
        <f t="shared" si="0"/>
        <v>45491896</v>
      </c>
      <c r="M8" s="323">
        <f t="shared" si="0"/>
        <v>357448</v>
      </c>
      <c r="N8" s="323">
        <f t="shared" si="0"/>
        <v>40722987</v>
      </c>
      <c r="O8" s="323">
        <f t="shared" si="0"/>
        <v>2270</v>
      </c>
      <c r="P8" s="324">
        <f t="shared" si="0"/>
        <v>0</v>
      </c>
      <c r="R8" s="442"/>
    </row>
    <row r="9" spans="1:16" s="443" customFormat="1" ht="40.5" customHeight="1">
      <c r="A9" s="649"/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9"/>
    </row>
    <row r="10" spans="1:16" s="443" customFormat="1" ht="40.5" customHeight="1">
      <c r="A10" s="650" t="s">
        <v>170</v>
      </c>
      <c r="B10" s="177">
        <v>147397877</v>
      </c>
      <c r="C10" s="178">
        <v>650411</v>
      </c>
      <c r="D10" s="178">
        <v>38743519</v>
      </c>
      <c r="E10" s="178">
        <v>44484424</v>
      </c>
      <c r="F10" s="178">
        <v>6110685</v>
      </c>
      <c r="G10" s="178">
        <v>405649</v>
      </c>
      <c r="H10" s="178">
        <v>3427153</v>
      </c>
      <c r="I10" s="178">
        <v>4103794</v>
      </c>
      <c r="J10" s="178">
        <v>18567880</v>
      </c>
      <c r="K10" s="178">
        <v>3447520</v>
      </c>
      <c r="L10" s="178">
        <v>10350350</v>
      </c>
      <c r="M10" s="179">
        <v>72365</v>
      </c>
      <c r="N10" s="179">
        <v>17034127</v>
      </c>
      <c r="O10" s="179">
        <v>0</v>
      </c>
      <c r="P10" s="179">
        <v>0</v>
      </c>
    </row>
    <row r="11" spans="1:16" s="443" customFormat="1" ht="40.5" customHeight="1">
      <c r="A11" s="650" t="s">
        <v>169</v>
      </c>
      <c r="B11" s="177">
        <v>44627785</v>
      </c>
      <c r="C11" s="178">
        <v>271179</v>
      </c>
      <c r="D11" s="178">
        <v>14703462</v>
      </c>
      <c r="E11" s="178">
        <v>10099700</v>
      </c>
      <c r="F11" s="178">
        <v>2941911</v>
      </c>
      <c r="G11" s="178">
        <v>140743</v>
      </c>
      <c r="H11" s="179">
        <v>409370</v>
      </c>
      <c r="I11" s="178">
        <v>2737843</v>
      </c>
      <c r="J11" s="178">
        <v>3588417</v>
      </c>
      <c r="K11" s="178">
        <v>1124437</v>
      </c>
      <c r="L11" s="178">
        <v>6667470</v>
      </c>
      <c r="M11" s="179">
        <v>1235</v>
      </c>
      <c r="N11" s="179">
        <v>1942018</v>
      </c>
      <c r="O11" s="179">
        <v>0</v>
      </c>
      <c r="P11" s="179">
        <v>0</v>
      </c>
    </row>
    <row r="12" spans="1:16" s="443" customFormat="1" ht="40.5" customHeight="1">
      <c r="A12" s="650" t="s">
        <v>168</v>
      </c>
      <c r="B12" s="177">
        <v>19918974</v>
      </c>
      <c r="C12" s="178">
        <v>174870</v>
      </c>
      <c r="D12" s="178">
        <v>5439891</v>
      </c>
      <c r="E12" s="178">
        <v>4624494</v>
      </c>
      <c r="F12" s="178">
        <v>1859558</v>
      </c>
      <c r="G12" s="179">
        <v>164988</v>
      </c>
      <c r="H12" s="179">
        <v>859376</v>
      </c>
      <c r="I12" s="178">
        <v>845757</v>
      </c>
      <c r="J12" s="178">
        <v>1943942</v>
      </c>
      <c r="K12" s="178">
        <v>582789</v>
      </c>
      <c r="L12" s="178">
        <v>1700381</v>
      </c>
      <c r="M12" s="179">
        <v>0</v>
      </c>
      <c r="N12" s="179">
        <v>1722928</v>
      </c>
      <c r="O12" s="179">
        <v>0</v>
      </c>
      <c r="P12" s="179">
        <v>0</v>
      </c>
    </row>
    <row r="13" spans="1:16" s="443" customFormat="1" ht="40.5" customHeight="1">
      <c r="A13" s="650" t="s">
        <v>167</v>
      </c>
      <c r="B13" s="177">
        <v>23920223</v>
      </c>
      <c r="C13" s="178">
        <v>178203</v>
      </c>
      <c r="D13" s="178">
        <v>6007521</v>
      </c>
      <c r="E13" s="178">
        <v>5454965</v>
      </c>
      <c r="F13" s="178">
        <v>1423409</v>
      </c>
      <c r="G13" s="179">
        <v>131758</v>
      </c>
      <c r="H13" s="179">
        <v>1349742</v>
      </c>
      <c r="I13" s="178">
        <v>880192</v>
      </c>
      <c r="J13" s="178">
        <v>4219476</v>
      </c>
      <c r="K13" s="178">
        <v>715661</v>
      </c>
      <c r="L13" s="178">
        <v>1991048</v>
      </c>
      <c r="M13" s="179">
        <v>7532</v>
      </c>
      <c r="N13" s="179">
        <v>1560716</v>
      </c>
      <c r="O13" s="179">
        <v>0</v>
      </c>
      <c r="P13" s="179">
        <v>0</v>
      </c>
    </row>
    <row r="14" spans="1:16" s="443" customFormat="1" ht="40.5" customHeight="1">
      <c r="A14" s="650" t="s">
        <v>166</v>
      </c>
      <c r="B14" s="177">
        <v>15795485</v>
      </c>
      <c r="C14" s="178">
        <v>155633</v>
      </c>
      <c r="D14" s="178">
        <v>4164233</v>
      </c>
      <c r="E14" s="178">
        <v>3921558</v>
      </c>
      <c r="F14" s="178">
        <v>771580</v>
      </c>
      <c r="G14" s="179">
        <v>114459</v>
      </c>
      <c r="H14" s="179">
        <v>784440</v>
      </c>
      <c r="I14" s="178">
        <v>996268</v>
      </c>
      <c r="J14" s="178">
        <v>1660163</v>
      </c>
      <c r="K14" s="178">
        <v>544794</v>
      </c>
      <c r="L14" s="178">
        <v>1553095</v>
      </c>
      <c r="M14" s="179">
        <v>5389</v>
      </c>
      <c r="N14" s="179">
        <v>1123873</v>
      </c>
      <c r="O14" s="179">
        <v>0</v>
      </c>
      <c r="P14" s="179">
        <v>0</v>
      </c>
    </row>
    <row r="15" spans="1:16" s="443" customFormat="1" ht="40.5" customHeight="1">
      <c r="A15" s="650" t="s">
        <v>287</v>
      </c>
      <c r="B15" s="177">
        <v>36382222</v>
      </c>
      <c r="C15" s="178">
        <v>224366</v>
      </c>
      <c r="D15" s="178">
        <v>10127365</v>
      </c>
      <c r="E15" s="178">
        <v>10842632</v>
      </c>
      <c r="F15" s="178">
        <v>2046341</v>
      </c>
      <c r="G15" s="178">
        <v>90257</v>
      </c>
      <c r="H15" s="179">
        <v>1168205</v>
      </c>
      <c r="I15" s="178">
        <v>1631214</v>
      </c>
      <c r="J15" s="178">
        <v>2845599</v>
      </c>
      <c r="K15" s="178">
        <v>914558</v>
      </c>
      <c r="L15" s="178">
        <v>3838604</v>
      </c>
      <c r="M15" s="179">
        <v>0</v>
      </c>
      <c r="N15" s="179">
        <v>2653081</v>
      </c>
      <c r="O15" s="179">
        <v>0</v>
      </c>
      <c r="P15" s="179">
        <v>0</v>
      </c>
    </row>
    <row r="16" spans="1:16" s="443" customFormat="1" ht="40.5" customHeight="1">
      <c r="A16" s="650" t="s">
        <v>165</v>
      </c>
      <c r="B16" s="177">
        <v>18100901</v>
      </c>
      <c r="C16" s="178">
        <v>147923</v>
      </c>
      <c r="D16" s="178">
        <v>4619582</v>
      </c>
      <c r="E16" s="178">
        <v>4665996</v>
      </c>
      <c r="F16" s="178">
        <v>826040</v>
      </c>
      <c r="G16" s="178">
        <v>30592</v>
      </c>
      <c r="H16" s="179">
        <v>742410</v>
      </c>
      <c r="I16" s="178">
        <v>707099</v>
      </c>
      <c r="J16" s="178">
        <v>2736186</v>
      </c>
      <c r="K16" s="178">
        <v>602714</v>
      </c>
      <c r="L16" s="178">
        <v>1566709</v>
      </c>
      <c r="M16" s="179">
        <v>8101</v>
      </c>
      <c r="N16" s="179">
        <v>1447549</v>
      </c>
      <c r="O16" s="179">
        <v>0</v>
      </c>
      <c r="P16" s="179">
        <v>0</v>
      </c>
    </row>
    <row r="17" spans="1:16" s="443" customFormat="1" ht="40.5" customHeight="1">
      <c r="A17" s="650" t="s">
        <v>164</v>
      </c>
      <c r="B17" s="177">
        <v>45168983</v>
      </c>
      <c r="C17" s="178">
        <v>236177</v>
      </c>
      <c r="D17" s="178">
        <v>14527881</v>
      </c>
      <c r="E17" s="178">
        <v>11944549</v>
      </c>
      <c r="F17" s="178">
        <v>2172335</v>
      </c>
      <c r="G17" s="178">
        <v>159929</v>
      </c>
      <c r="H17" s="179">
        <v>1295875</v>
      </c>
      <c r="I17" s="178">
        <v>2176179</v>
      </c>
      <c r="J17" s="178">
        <v>3946125</v>
      </c>
      <c r="K17" s="178">
        <v>1340561</v>
      </c>
      <c r="L17" s="178">
        <v>3421469</v>
      </c>
      <c r="M17" s="179">
        <v>2012</v>
      </c>
      <c r="N17" s="179">
        <v>3945891</v>
      </c>
      <c r="O17" s="179">
        <v>0</v>
      </c>
      <c r="P17" s="179">
        <v>0</v>
      </c>
    </row>
    <row r="18" spans="1:16" s="443" customFormat="1" ht="40.5" customHeight="1">
      <c r="A18" s="650" t="s">
        <v>163</v>
      </c>
      <c r="B18" s="177">
        <v>56648912</v>
      </c>
      <c r="C18" s="178">
        <v>272583</v>
      </c>
      <c r="D18" s="178">
        <v>20793523</v>
      </c>
      <c r="E18" s="178">
        <v>14243996</v>
      </c>
      <c r="F18" s="178">
        <v>2512479</v>
      </c>
      <c r="G18" s="179">
        <v>81120</v>
      </c>
      <c r="H18" s="179">
        <v>1901873</v>
      </c>
      <c r="I18" s="178">
        <v>1386496</v>
      </c>
      <c r="J18" s="178">
        <v>3394429</v>
      </c>
      <c r="K18" s="178">
        <v>1671474</v>
      </c>
      <c r="L18" s="178">
        <v>6428514</v>
      </c>
      <c r="M18" s="179">
        <v>7830</v>
      </c>
      <c r="N18" s="179">
        <v>3954595</v>
      </c>
      <c r="O18" s="179">
        <v>0</v>
      </c>
      <c r="P18" s="179">
        <v>0</v>
      </c>
    </row>
    <row r="19" spans="1:16" s="443" customFormat="1" ht="40.5" customHeight="1">
      <c r="A19" s="650" t="s">
        <v>162</v>
      </c>
      <c r="B19" s="177">
        <v>11315282</v>
      </c>
      <c r="C19" s="178">
        <v>109310</v>
      </c>
      <c r="D19" s="178">
        <v>3383060</v>
      </c>
      <c r="E19" s="178">
        <v>2764476</v>
      </c>
      <c r="F19" s="178">
        <v>662203</v>
      </c>
      <c r="G19" s="179">
        <v>28137</v>
      </c>
      <c r="H19" s="179">
        <v>529368</v>
      </c>
      <c r="I19" s="178">
        <v>258585</v>
      </c>
      <c r="J19" s="178">
        <v>1272819</v>
      </c>
      <c r="K19" s="178">
        <v>336493</v>
      </c>
      <c r="L19" s="178">
        <v>1108246</v>
      </c>
      <c r="M19" s="179">
        <v>2693</v>
      </c>
      <c r="N19" s="179">
        <v>859892</v>
      </c>
      <c r="O19" s="179">
        <v>0</v>
      </c>
      <c r="P19" s="179">
        <v>0</v>
      </c>
    </row>
    <row r="20" spans="1:16" s="443" customFormat="1" ht="40.5" customHeight="1">
      <c r="A20" s="650" t="s">
        <v>161</v>
      </c>
      <c r="B20" s="177">
        <v>3675831</v>
      </c>
      <c r="C20" s="178">
        <v>52195</v>
      </c>
      <c r="D20" s="178">
        <v>1166231</v>
      </c>
      <c r="E20" s="178">
        <v>445728</v>
      </c>
      <c r="F20" s="178">
        <v>146986</v>
      </c>
      <c r="G20" s="179">
        <v>2750</v>
      </c>
      <c r="H20" s="179">
        <v>567107</v>
      </c>
      <c r="I20" s="178">
        <v>171589</v>
      </c>
      <c r="J20" s="178">
        <v>365251</v>
      </c>
      <c r="K20" s="178">
        <v>91361</v>
      </c>
      <c r="L20" s="178">
        <v>260487</v>
      </c>
      <c r="M20" s="179">
        <v>0</v>
      </c>
      <c r="N20" s="179">
        <v>406146</v>
      </c>
      <c r="O20" s="179">
        <v>0</v>
      </c>
      <c r="P20" s="179">
        <v>0</v>
      </c>
    </row>
    <row r="21" spans="1:16" s="443" customFormat="1" ht="40.5" customHeight="1">
      <c r="A21" s="650" t="s">
        <v>160</v>
      </c>
      <c r="B21" s="177">
        <v>10105521</v>
      </c>
      <c r="C21" s="178">
        <v>84975</v>
      </c>
      <c r="D21" s="178">
        <v>2156459</v>
      </c>
      <c r="E21" s="178">
        <v>1849832</v>
      </c>
      <c r="F21" s="178">
        <v>573009</v>
      </c>
      <c r="G21" s="179">
        <v>18000</v>
      </c>
      <c r="H21" s="179">
        <v>808025</v>
      </c>
      <c r="I21" s="178">
        <v>528519</v>
      </c>
      <c r="J21" s="178">
        <v>2036304</v>
      </c>
      <c r="K21" s="178">
        <v>342434</v>
      </c>
      <c r="L21" s="178">
        <v>958178</v>
      </c>
      <c r="M21" s="179">
        <v>1430</v>
      </c>
      <c r="N21" s="179">
        <v>748356</v>
      </c>
      <c r="O21" s="179">
        <v>0</v>
      </c>
      <c r="P21" s="179">
        <v>0</v>
      </c>
    </row>
    <row r="22" spans="1:16" s="443" customFormat="1" ht="40.5" customHeight="1">
      <c r="A22" s="650" t="s">
        <v>159</v>
      </c>
      <c r="B22" s="177">
        <v>17836686</v>
      </c>
      <c r="C22" s="178">
        <v>92164</v>
      </c>
      <c r="D22" s="178">
        <v>6482851</v>
      </c>
      <c r="E22" s="178">
        <v>3466207</v>
      </c>
      <c r="F22" s="178">
        <v>1080964</v>
      </c>
      <c r="G22" s="179">
        <v>45255</v>
      </c>
      <c r="H22" s="179">
        <v>847197</v>
      </c>
      <c r="I22" s="178">
        <v>918319</v>
      </c>
      <c r="J22" s="178">
        <v>1373804</v>
      </c>
      <c r="K22" s="178">
        <v>568484</v>
      </c>
      <c r="L22" s="178">
        <v>1650915</v>
      </c>
      <c r="M22" s="179">
        <v>165278</v>
      </c>
      <c r="N22" s="179">
        <v>1145248</v>
      </c>
      <c r="O22" s="179">
        <v>0</v>
      </c>
      <c r="P22" s="179">
        <v>0</v>
      </c>
    </row>
    <row r="23" spans="1:16" s="443" customFormat="1" ht="40.5" customHeight="1">
      <c r="A23" s="650" t="s">
        <v>158</v>
      </c>
      <c r="B23" s="177">
        <v>11122439</v>
      </c>
      <c r="C23" s="178">
        <v>91707</v>
      </c>
      <c r="D23" s="178">
        <v>3137910</v>
      </c>
      <c r="E23" s="178">
        <v>1587370</v>
      </c>
      <c r="F23" s="178">
        <v>949184</v>
      </c>
      <c r="G23" s="179">
        <v>35574</v>
      </c>
      <c r="H23" s="179">
        <v>865639</v>
      </c>
      <c r="I23" s="178">
        <v>326318</v>
      </c>
      <c r="J23" s="178">
        <v>1993088</v>
      </c>
      <c r="K23" s="178">
        <v>746874</v>
      </c>
      <c r="L23" s="178">
        <v>981875</v>
      </c>
      <c r="M23" s="179">
        <v>0</v>
      </c>
      <c r="N23" s="179">
        <v>406900</v>
      </c>
      <c r="O23" s="179">
        <v>0</v>
      </c>
      <c r="P23" s="179">
        <v>0</v>
      </c>
    </row>
    <row r="24" spans="1:16" s="443" customFormat="1" ht="40.5" customHeight="1">
      <c r="A24" s="650" t="s">
        <v>157</v>
      </c>
      <c r="B24" s="177">
        <v>12386319</v>
      </c>
      <c r="C24" s="178">
        <v>94495</v>
      </c>
      <c r="D24" s="178">
        <v>3235653</v>
      </c>
      <c r="E24" s="178">
        <v>1783556</v>
      </c>
      <c r="F24" s="178">
        <v>759782</v>
      </c>
      <c r="G24" s="179">
        <v>43199</v>
      </c>
      <c r="H24" s="179">
        <v>2238021</v>
      </c>
      <c r="I24" s="178">
        <v>516497</v>
      </c>
      <c r="J24" s="178">
        <v>2226308</v>
      </c>
      <c r="K24" s="178">
        <v>425716</v>
      </c>
      <c r="L24" s="178">
        <v>789173</v>
      </c>
      <c r="M24" s="179">
        <v>0</v>
      </c>
      <c r="N24" s="179">
        <v>271649</v>
      </c>
      <c r="O24" s="179">
        <v>2270</v>
      </c>
      <c r="P24" s="179">
        <v>0</v>
      </c>
    </row>
    <row r="25" spans="1:16" s="443" customFormat="1" ht="40.5" customHeight="1">
      <c r="A25" s="650" t="s">
        <v>156</v>
      </c>
      <c r="B25" s="177">
        <v>11300942</v>
      </c>
      <c r="C25" s="178">
        <v>95767</v>
      </c>
      <c r="D25" s="178">
        <v>2753493</v>
      </c>
      <c r="E25" s="178">
        <v>1721895</v>
      </c>
      <c r="F25" s="178">
        <v>1174173</v>
      </c>
      <c r="G25" s="179">
        <v>49793</v>
      </c>
      <c r="H25" s="179">
        <v>1566447</v>
      </c>
      <c r="I25" s="178">
        <v>751714</v>
      </c>
      <c r="J25" s="178">
        <v>1301628</v>
      </c>
      <c r="K25" s="178">
        <v>356973</v>
      </c>
      <c r="L25" s="178">
        <v>1228429</v>
      </c>
      <c r="M25" s="179">
        <v>83583</v>
      </c>
      <c r="N25" s="179">
        <v>217047</v>
      </c>
      <c r="O25" s="179">
        <v>0</v>
      </c>
      <c r="P25" s="179">
        <v>0</v>
      </c>
    </row>
    <row r="26" spans="1:16" s="443" customFormat="1" ht="40.5" customHeight="1">
      <c r="A26" s="651" t="s">
        <v>155</v>
      </c>
      <c r="B26" s="325">
        <v>12913757</v>
      </c>
      <c r="C26" s="326">
        <v>84547</v>
      </c>
      <c r="D26" s="326">
        <v>4003670</v>
      </c>
      <c r="E26" s="326">
        <v>2297649</v>
      </c>
      <c r="F26" s="326">
        <v>1267722</v>
      </c>
      <c r="G26" s="327">
        <v>22439</v>
      </c>
      <c r="H26" s="327">
        <v>1000975</v>
      </c>
      <c r="I26" s="326">
        <v>664313</v>
      </c>
      <c r="J26" s="326">
        <v>888103</v>
      </c>
      <c r="K26" s="326">
        <v>404415</v>
      </c>
      <c r="L26" s="326">
        <v>996953</v>
      </c>
      <c r="M26" s="327">
        <v>0</v>
      </c>
      <c r="N26" s="327">
        <v>1282971</v>
      </c>
      <c r="O26" s="327">
        <v>0</v>
      </c>
      <c r="P26" s="327">
        <v>0</v>
      </c>
    </row>
    <row r="27" s="443" customFormat="1" ht="23.25" customHeight="1">
      <c r="A27" s="652" t="s">
        <v>404</v>
      </c>
    </row>
    <row r="29" spans="1:16" ht="13.5">
      <c r="A29" s="640"/>
      <c r="B29" s="653"/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</row>
    <row r="30" spans="2:16" ht="13.5">
      <c r="B30" s="654"/>
      <c r="C30" s="654"/>
      <c r="D30" s="654"/>
      <c r="E30" s="654"/>
      <c r="F30" s="654"/>
      <c r="G30" s="654"/>
      <c r="H30" s="654"/>
      <c r="I30" s="654"/>
      <c r="J30" s="654"/>
      <c r="K30" s="654"/>
      <c r="L30" s="654"/>
      <c r="M30" s="654"/>
      <c r="N30" s="654"/>
      <c r="O30" s="654"/>
      <c r="P30" s="654"/>
    </row>
  </sheetData>
  <sheetProtection/>
  <mergeCells count="2">
    <mergeCell ref="A2:H2"/>
    <mergeCell ref="D3:E3"/>
  </mergeCells>
  <printOptions/>
  <pageMargins left="0.5905511811023623" right="0" top="0.5905511811023623" bottom="0" header="0" footer="0"/>
  <pageSetup blackAndWhite="1" horizontalDpi="600" verticalDpi="600" orientation="portrait" paperSize="9" scale="60" r:id="rId1"/>
  <colBreaks count="1" manualBreakCount="1">
    <brk id="8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="115" zoomScaleSheetLayoutView="115" zoomScalePageLayoutView="0" workbookViewId="0" topLeftCell="A1">
      <selection activeCell="A28" sqref="A28"/>
    </sheetView>
  </sheetViews>
  <sheetFormatPr defaultColWidth="9.00390625" defaultRowHeight="13.5"/>
  <cols>
    <col min="1" max="1" width="19.50390625" style="4" customWidth="1"/>
    <col min="2" max="4" width="15.125" style="4" bestFit="1" customWidth="1"/>
    <col min="5" max="5" width="13.125" style="4" bestFit="1" customWidth="1"/>
    <col min="6" max="6" width="14.125" style="4" bestFit="1" customWidth="1"/>
    <col min="7" max="7" width="15.125" style="4" bestFit="1" customWidth="1"/>
    <col min="8" max="8" width="15.00390625" style="4" bestFit="1" customWidth="1"/>
    <col min="9" max="9" width="14.125" style="4" bestFit="1" customWidth="1"/>
    <col min="10" max="16384" width="9.00390625" style="4" customWidth="1"/>
  </cols>
  <sheetData>
    <row r="1" ht="13.5">
      <c r="A1" s="44" t="s">
        <v>206</v>
      </c>
    </row>
    <row r="2" ht="13.5">
      <c r="A2" s="5" t="s">
        <v>0</v>
      </c>
    </row>
    <row r="3" spans="1:2" ht="24" customHeight="1">
      <c r="A3" s="5"/>
      <c r="B3" s="242" t="s">
        <v>345</v>
      </c>
    </row>
    <row r="4" spans="1:6" ht="17.25">
      <c r="A4" s="447" t="s">
        <v>269</v>
      </c>
      <c r="B4" s="447"/>
      <c r="C4" s="447"/>
      <c r="D4" s="447"/>
      <c r="E4" s="447"/>
      <c r="F4" s="447"/>
    </row>
    <row r="5" spans="1:6" ht="13.5">
      <c r="A5" s="76"/>
      <c r="B5" s="76"/>
      <c r="C5" s="76"/>
      <c r="D5" s="76"/>
      <c r="E5" s="76"/>
      <c r="F5" s="9" t="s">
        <v>72</v>
      </c>
    </row>
    <row r="6" spans="1:5" ht="6" customHeight="1" thickBot="1">
      <c r="A6" s="8"/>
      <c r="B6" s="8"/>
      <c r="C6" s="8"/>
      <c r="D6" s="8"/>
      <c r="E6" s="8"/>
    </row>
    <row r="7" spans="1:6" s="18" customFormat="1" ht="17.25" customHeight="1" thickTop="1">
      <c r="A7" s="23"/>
      <c r="B7" s="24" t="s">
        <v>71</v>
      </c>
      <c r="C7" s="24" t="s">
        <v>3</v>
      </c>
      <c r="D7" s="24" t="s">
        <v>6</v>
      </c>
      <c r="E7" s="24" t="s">
        <v>36</v>
      </c>
      <c r="F7" s="25" t="s">
        <v>7</v>
      </c>
    </row>
    <row r="8" spans="1:9" s="18" customFormat="1" ht="17.25" customHeight="1">
      <c r="A8" s="26" t="s">
        <v>346</v>
      </c>
      <c r="B8" s="27">
        <v>501616750474</v>
      </c>
      <c r="C8" s="27">
        <v>472252674333</v>
      </c>
      <c r="D8" s="27">
        <v>462056637955</v>
      </c>
      <c r="E8" s="27">
        <v>104161636</v>
      </c>
      <c r="F8" s="27">
        <v>10091874742</v>
      </c>
      <c r="G8" s="73"/>
      <c r="H8" s="73"/>
      <c r="I8" s="75"/>
    </row>
    <row r="9" spans="1:9" s="30" customFormat="1" ht="17.25" customHeight="1">
      <c r="A9" s="31" t="s">
        <v>350</v>
      </c>
      <c r="B9" s="180">
        <v>507142753447</v>
      </c>
      <c r="C9" s="180">
        <v>473026410981</v>
      </c>
      <c r="D9" s="180">
        <v>462874673568</v>
      </c>
      <c r="E9" s="180">
        <v>111085215</v>
      </c>
      <c r="F9" s="180">
        <v>10040652198</v>
      </c>
      <c r="G9" s="73"/>
      <c r="H9" s="73"/>
      <c r="I9" s="75"/>
    </row>
    <row r="10" spans="1:9" s="30" customFormat="1" ht="17.25" customHeight="1">
      <c r="A10" s="41" t="s">
        <v>366</v>
      </c>
      <c r="B10" s="185">
        <f>SUM(B12:B26)</f>
        <v>619583268873</v>
      </c>
      <c r="C10" s="185">
        <f>SUM(C12:C26)</f>
        <v>551730445277</v>
      </c>
      <c r="D10" s="185">
        <f>SUM(D12:D26)</f>
        <v>541282050235</v>
      </c>
      <c r="E10" s="185">
        <f>SUM(E12:E26)</f>
        <v>78994894</v>
      </c>
      <c r="F10" s="185">
        <f>SUM(F12:F26)</f>
        <v>10369400148</v>
      </c>
      <c r="G10" s="73"/>
      <c r="H10" s="73"/>
      <c r="I10" s="75"/>
    </row>
    <row r="11" spans="1:6" s="18" customFormat="1" ht="17.25" customHeight="1">
      <c r="A11" s="28"/>
      <c r="B11" s="180"/>
      <c r="C11" s="180"/>
      <c r="D11" s="180"/>
      <c r="E11" s="180"/>
      <c r="F11" s="180"/>
    </row>
    <row r="12" spans="1:9" s="18" customFormat="1" ht="17.25" customHeight="1">
      <c r="A12" s="28" t="s">
        <v>238</v>
      </c>
      <c r="B12" s="180">
        <v>111348788000</v>
      </c>
      <c r="C12" s="180">
        <v>117712857181</v>
      </c>
      <c r="D12" s="180">
        <v>116287233276</v>
      </c>
      <c r="E12" s="180">
        <v>75089867</v>
      </c>
      <c r="F12" s="181">
        <f>C12-D12-E12</f>
        <v>1350534038</v>
      </c>
      <c r="G12" s="73"/>
      <c r="H12" s="73"/>
      <c r="I12" s="75"/>
    </row>
    <row r="13" spans="1:9" s="18" customFormat="1" ht="17.25" customHeight="1">
      <c r="A13" s="28" t="s">
        <v>70</v>
      </c>
      <c r="B13" s="180">
        <v>34226563000</v>
      </c>
      <c r="C13" s="180">
        <v>34226522284</v>
      </c>
      <c r="D13" s="180">
        <v>34226522284</v>
      </c>
      <c r="E13" s="181">
        <v>0</v>
      </c>
      <c r="F13" s="181">
        <f>C13-D13-E13</f>
        <v>0</v>
      </c>
      <c r="G13" s="73"/>
      <c r="H13" s="73"/>
      <c r="I13" s="75"/>
    </row>
    <row r="14" spans="1:9" s="18" customFormat="1" ht="17.25" customHeight="1">
      <c r="A14" s="28" t="s">
        <v>69</v>
      </c>
      <c r="B14" s="180">
        <v>12845530000</v>
      </c>
      <c r="C14" s="180">
        <v>12894028006</v>
      </c>
      <c r="D14" s="180">
        <v>12894028006</v>
      </c>
      <c r="E14" s="181">
        <v>0</v>
      </c>
      <c r="F14" s="181">
        <f aca="true" t="shared" si="0" ref="F14:F26">C14-D14-E14</f>
        <v>0</v>
      </c>
      <c r="G14" s="73"/>
      <c r="H14" s="73"/>
      <c r="I14" s="75"/>
    </row>
    <row r="15" spans="1:9" s="18" customFormat="1" ht="17.25" customHeight="1">
      <c r="A15" s="28" t="s">
        <v>68</v>
      </c>
      <c r="B15" s="180">
        <v>572070000</v>
      </c>
      <c r="C15" s="180">
        <v>572070000</v>
      </c>
      <c r="D15" s="180">
        <v>572070000</v>
      </c>
      <c r="E15" s="181">
        <f>-E140</f>
        <v>0</v>
      </c>
      <c r="F15" s="181">
        <f t="shared" si="0"/>
        <v>0</v>
      </c>
      <c r="G15" s="73"/>
      <c r="H15" s="73"/>
      <c r="I15" s="75"/>
    </row>
    <row r="16" spans="1:9" s="18" customFormat="1" ht="17.25" customHeight="1">
      <c r="A16" s="28" t="s">
        <v>67</v>
      </c>
      <c r="B16" s="180">
        <v>129821059000</v>
      </c>
      <c r="C16" s="180">
        <v>129649563000</v>
      </c>
      <c r="D16" s="180">
        <v>129649563000</v>
      </c>
      <c r="E16" s="181">
        <v>0</v>
      </c>
      <c r="F16" s="181">
        <f t="shared" si="0"/>
        <v>0</v>
      </c>
      <c r="G16" s="73"/>
      <c r="H16" s="73"/>
      <c r="I16" s="75"/>
    </row>
    <row r="17" spans="1:9" s="18" customFormat="1" ht="17.25" customHeight="1">
      <c r="A17" s="82" t="s">
        <v>66</v>
      </c>
      <c r="B17" s="180">
        <v>200000000</v>
      </c>
      <c r="C17" s="180">
        <v>185545000</v>
      </c>
      <c r="D17" s="180">
        <v>185545000</v>
      </c>
      <c r="E17" s="181">
        <v>0</v>
      </c>
      <c r="F17" s="181">
        <f t="shared" si="0"/>
        <v>0</v>
      </c>
      <c r="G17" s="73"/>
      <c r="H17" s="73"/>
      <c r="I17" s="75"/>
    </row>
    <row r="18" spans="1:9" s="18" customFormat="1" ht="17.25" customHeight="1">
      <c r="A18" s="28" t="s">
        <v>65</v>
      </c>
      <c r="B18" s="180">
        <v>5840625977</v>
      </c>
      <c r="C18" s="180">
        <v>4455904562</v>
      </c>
      <c r="D18" s="180">
        <v>4418764932</v>
      </c>
      <c r="E18" s="181">
        <v>2655977</v>
      </c>
      <c r="F18" s="181">
        <f t="shared" si="0"/>
        <v>34483653</v>
      </c>
      <c r="G18" s="73"/>
      <c r="H18" s="73"/>
      <c r="I18" s="75"/>
    </row>
    <row r="19" spans="1:9" s="18" customFormat="1" ht="17.25" customHeight="1">
      <c r="A19" s="28" t="s">
        <v>64</v>
      </c>
      <c r="B19" s="180">
        <v>5185230000</v>
      </c>
      <c r="C19" s="180">
        <v>5248451497</v>
      </c>
      <c r="D19" s="180">
        <v>5122890464</v>
      </c>
      <c r="E19" s="181">
        <v>0</v>
      </c>
      <c r="F19" s="181">
        <f t="shared" si="0"/>
        <v>125561033</v>
      </c>
      <c r="G19" s="73"/>
      <c r="H19" s="73"/>
      <c r="I19" s="75"/>
    </row>
    <row r="20" spans="1:9" s="18" customFormat="1" ht="17.25" customHeight="1">
      <c r="A20" s="28" t="s">
        <v>63</v>
      </c>
      <c r="B20" s="180">
        <v>151395041341</v>
      </c>
      <c r="C20" s="180">
        <v>106753087173</v>
      </c>
      <c r="D20" s="180">
        <v>106753087173</v>
      </c>
      <c r="E20" s="181">
        <v>0</v>
      </c>
      <c r="F20" s="181">
        <f t="shared" si="0"/>
        <v>0</v>
      </c>
      <c r="G20" s="73"/>
      <c r="H20" s="73"/>
      <c r="I20" s="75"/>
    </row>
    <row r="21" spans="1:9" s="18" customFormat="1" ht="17.25" customHeight="1">
      <c r="A21" s="28" t="s">
        <v>239</v>
      </c>
      <c r="B21" s="180">
        <v>1653056000</v>
      </c>
      <c r="C21" s="180">
        <v>1723629111</v>
      </c>
      <c r="D21" s="180">
        <v>1723629111</v>
      </c>
      <c r="E21" s="181">
        <v>0</v>
      </c>
      <c r="F21" s="181">
        <f t="shared" si="0"/>
        <v>0</v>
      </c>
      <c r="G21" s="73"/>
      <c r="H21" s="73"/>
      <c r="I21" s="75"/>
    </row>
    <row r="22" spans="1:9" s="18" customFormat="1" ht="17.25" customHeight="1">
      <c r="A22" s="28" t="s">
        <v>240</v>
      </c>
      <c r="B22" s="180">
        <v>192351000</v>
      </c>
      <c r="C22" s="180">
        <v>212268464</v>
      </c>
      <c r="D22" s="180">
        <v>212268464</v>
      </c>
      <c r="E22" s="181">
        <v>0</v>
      </c>
      <c r="F22" s="181">
        <f t="shared" si="0"/>
        <v>0</v>
      </c>
      <c r="G22" s="73"/>
      <c r="H22" s="73"/>
      <c r="I22" s="75"/>
    </row>
    <row r="23" spans="1:9" s="18" customFormat="1" ht="17.25" customHeight="1">
      <c r="A23" s="28" t="s">
        <v>241</v>
      </c>
      <c r="B23" s="180">
        <v>8093607000</v>
      </c>
      <c r="C23" s="180">
        <v>4917685090</v>
      </c>
      <c r="D23" s="180">
        <v>4917685090</v>
      </c>
      <c r="E23" s="181">
        <v>0</v>
      </c>
      <c r="F23" s="181">
        <f t="shared" si="0"/>
        <v>0</v>
      </c>
      <c r="G23" s="73"/>
      <c r="H23" s="73"/>
      <c r="I23" s="75"/>
    </row>
    <row r="24" spans="1:9" s="18" customFormat="1" ht="17.25" customHeight="1">
      <c r="A24" s="28" t="s">
        <v>242</v>
      </c>
      <c r="B24" s="180">
        <v>7883901555</v>
      </c>
      <c r="C24" s="180">
        <v>7883901678</v>
      </c>
      <c r="D24" s="180">
        <v>7883901678</v>
      </c>
      <c r="E24" s="181">
        <v>0</v>
      </c>
      <c r="F24" s="181">
        <f t="shared" si="0"/>
        <v>0</v>
      </c>
      <c r="G24" s="73"/>
      <c r="H24" s="73"/>
      <c r="I24" s="75"/>
    </row>
    <row r="25" spans="1:9" s="18" customFormat="1" ht="17.25" customHeight="1">
      <c r="A25" s="28" t="s">
        <v>243</v>
      </c>
      <c r="B25" s="180">
        <v>46789446000</v>
      </c>
      <c r="C25" s="180">
        <v>45340932231</v>
      </c>
      <c r="D25" s="180">
        <v>36480861757</v>
      </c>
      <c r="E25" s="181">
        <v>1249050</v>
      </c>
      <c r="F25" s="181">
        <f t="shared" si="0"/>
        <v>8858821424</v>
      </c>
      <c r="G25" s="73"/>
      <c r="H25" s="73"/>
      <c r="I25" s="75"/>
    </row>
    <row r="26" spans="1:9" s="18" customFormat="1" ht="17.25" customHeight="1">
      <c r="A26" s="42" t="s">
        <v>244</v>
      </c>
      <c r="B26" s="240">
        <v>103536000000</v>
      </c>
      <c r="C26" s="182">
        <v>79954000000</v>
      </c>
      <c r="D26" s="182">
        <v>79954000000</v>
      </c>
      <c r="E26" s="183">
        <v>0</v>
      </c>
      <c r="F26" s="183">
        <f t="shared" si="0"/>
        <v>0</v>
      </c>
      <c r="G26" s="73"/>
      <c r="H26" s="73"/>
      <c r="I26" s="75"/>
    </row>
    <row r="27" spans="1:3" s="18" customFormat="1" ht="17.25" customHeight="1">
      <c r="A27" s="311" t="s">
        <v>398</v>
      </c>
      <c r="B27" s="311"/>
      <c r="C27" s="311"/>
    </row>
  </sheetData>
  <sheetProtection/>
  <mergeCells count="1">
    <mergeCell ref="A4:F4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view="pageBreakPreview"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1" width="17.75390625" style="4" customWidth="1"/>
    <col min="2" max="5" width="18.50390625" style="4" customWidth="1"/>
    <col min="6" max="6" width="13.00390625" style="4" bestFit="1" customWidth="1"/>
    <col min="7" max="16384" width="9.00390625" style="4" customWidth="1"/>
  </cols>
  <sheetData>
    <row r="1" ht="13.5">
      <c r="A1" s="44" t="s">
        <v>206</v>
      </c>
    </row>
    <row r="2" ht="13.5">
      <c r="A2" s="5" t="s">
        <v>0</v>
      </c>
    </row>
    <row r="3" spans="1:5" ht="17.25">
      <c r="A3" s="448" t="s">
        <v>268</v>
      </c>
      <c r="B3" s="448"/>
      <c r="C3" s="448"/>
      <c r="D3" s="448"/>
      <c r="E3" s="448"/>
    </row>
    <row r="4" spans="1:5" ht="13.5">
      <c r="A4" s="10"/>
      <c r="B4" s="10"/>
      <c r="C4" s="10"/>
      <c r="D4" s="10"/>
      <c r="E4" s="9" t="s">
        <v>72</v>
      </c>
    </row>
    <row r="5" spans="1:4" ht="6" customHeight="1" thickBot="1">
      <c r="A5" s="12"/>
      <c r="B5" s="12"/>
      <c r="C5" s="12"/>
      <c r="D5" s="12"/>
    </row>
    <row r="6" spans="1:5" s="18" customFormat="1" ht="17.25" customHeight="1" thickTop="1">
      <c r="A6" s="23"/>
      <c r="B6" s="24" t="s">
        <v>71</v>
      </c>
      <c r="C6" s="24" t="s">
        <v>77</v>
      </c>
      <c r="D6" s="24" t="s">
        <v>76</v>
      </c>
      <c r="E6" s="25" t="s">
        <v>75</v>
      </c>
    </row>
    <row r="7" spans="1:6" s="18" customFormat="1" ht="17.25" customHeight="1">
      <c r="A7" s="31" t="s">
        <v>346</v>
      </c>
      <c r="B7" s="27">
        <v>501616750474</v>
      </c>
      <c r="C7" s="27">
        <v>456191246925</v>
      </c>
      <c r="D7" s="27">
        <v>36960248447</v>
      </c>
      <c r="E7" s="27">
        <v>8465255102</v>
      </c>
      <c r="F7" s="75">
        <f>B7-SUM(C7:E7)</f>
        <v>0</v>
      </c>
    </row>
    <row r="8" spans="1:6" s="18" customFormat="1" ht="17.25" customHeight="1">
      <c r="A8" s="31" t="s">
        <v>350</v>
      </c>
      <c r="B8" s="27">
        <v>507142753447</v>
      </c>
      <c r="C8" s="27">
        <v>454990771890</v>
      </c>
      <c r="D8" s="27">
        <v>43037533873</v>
      </c>
      <c r="E8" s="27">
        <v>9114447684</v>
      </c>
      <c r="F8" s="75">
        <f aca="true" t="shared" si="0" ref="F8:F24">B8-SUM(C8:E8)</f>
        <v>0</v>
      </c>
    </row>
    <row r="9" spans="1:6" s="30" customFormat="1" ht="17.25" customHeight="1">
      <c r="A9" s="41">
        <v>2</v>
      </c>
      <c r="B9" s="184">
        <f>SUM(B11:B24)</f>
        <v>619583268873</v>
      </c>
      <c r="C9" s="184">
        <f>SUM(C11:C24)</f>
        <v>530140277491</v>
      </c>
      <c r="D9" s="184">
        <f>SUM(D11:D24)</f>
        <v>74130765448</v>
      </c>
      <c r="E9" s="184">
        <f>SUM(E11:E24)</f>
        <v>15312225934</v>
      </c>
      <c r="F9" s="75">
        <f t="shared" si="0"/>
        <v>0</v>
      </c>
    </row>
    <row r="10" spans="1:6" s="30" customFormat="1" ht="17.25" customHeight="1">
      <c r="A10" s="29"/>
      <c r="B10" s="185"/>
      <c r="C10" s="185"/>
      <c r="D10" s="185"/>
      <c r="E10" s="185"/>
      <c r="F10" s="75"/>
    </row>
    <row r="11" spans="1:7" s="18" customFormat="1" ht="17.25" customHeight="1">
      <c r="A11" s="83" t="s">
        <v>245</v>
      </c>
      <c r="B11" s="180">
        <v>970869000</v>
      </c>
      <c r="C11" s="180">
        <v>888566367</v>
      </c>
      <c r="D11" s="181">
        <v>5098000</v>
      </c>
      <c r="E11" s="186">
        <f>B11-C11-D11</f>
        <v>77204633</v>
      </c>
      <c r="F11" s="75">
        <f t="shared" si="0"/>
        <v>0</v>
      </c>
      <c r="G11" s="73"/>
    </row>
    <row r="12" spans="1:7" s="18" customFormat="1" ht="17.25" customHeight="1">
      <c r="A12" s="83" t="s">
        <v>246</v>
      </c>
      <c r="B12" s="180">
        <v>44748806763</v>
      </c>
      <c r="C12" s="180">
        <v>41530658260</v>
      </c>
      <c r="D12" s="180">
        <v>2010449815</v>
      </c>
      <c r="E12" s="186">
        <f aca="true" t="shared" si="1" ref="E12:E24">B12-C12-D12</f>
        <v>1207698688</v>
      </c>
      <c r="F12" s="75">
        <f t="shared" si="0"/>
        <v>0</v>
      </c>
      <c r="G12" s="73"/>
    </row>
    <row r="13" spans="1:7" s="18" customFormat="1" ht="17.25" customHeight="1">
      <c r="A13" s="83" t="s">
        <v>247</v>
      </c>
      <c r="B13" s="180">
        <v>55703489699</v>
      </c>
      <c r="C13" s="180">
        <v>49946973679</v>
      </c>
      <c r="D13" s="180">
        <v>2213749000</v>
      </c>
      <c r="E13" s="186">
        <f t="shared" si="1"/>
        <v>3542767020</v>
      </c>
      <c r="F13" s="75">
        <f t="shared" si="0"/>
        <v>0</v>
      </c>
      <c r="G13" s="73"/>
    </row>
    <row r="14" spans="1:7" s="18" customFormat="1" ht="17.25" customHeight="1">
      <c r="A14" s="83" t="s">
        <v>248</v>
      </c>
      <c r="B14" s="180">
        <v>52503993400</v>
      </c>
      <c r="C14" s="180">
        <v>39473403471</v>
      </c>
      <c r="D14" s="180">
        <f>9623244000+165012000</f>
        <v>9788256000</v>
      </c>
      <c r="E14" s="186">
        <f t="shared" si="1"/>
        <v>3242333929</v>
      </c>
      <c r="F14" s="75">
        <f t="shared" si="0"/>
        <v>0</v>
      </c>
      <c r="G14" s="73"/>
    </row>
    <row r="15" spans="1:7" s="18" customFormat="1" ht="17.25" customHeight="1">
      <c r="A15" s="83" t="s">
        <v>249</v>
      </c>
      <c r="B15" s="180">
        <v>2542583701</v>
      </c>
      <c r="C15" s="180">
        <v>2267348073</v>
      </c>
      <c r="D15" s="181">
        <v>85692000</v>
      </c>
      <c r="E15" s="186">
        <f t="shared" si="1"/>
        <v>189543628</v>
      </c>
      <c r="F15" s="75">
        <f t="shared" si="0"/>
        <v>0</v>
      </c>
      <c r="G15" s="73"/>
    </row>
    <row r="16" spans="1:7" s="18" customFormat="1" ht="17.25" customHeight="1">
      <c r="A16" s="83" t="s">
        <v>74</v>
      </c>
      <c r="B16" s="180">
        <v>43746435900</v>
      </c>
      <c r="C16" s="180">
        <v>32183211009</v>
      </c>
      <c r="D16" s="180">
        <f>10940581500+232549000</f>
        <v>11173130500</v>
      </c>
      <c r="E16" s="186">
        <f t="shared" si="1"/>
        <v>390094391</v>
      </c>
      <c r="F16" s="75">
        <f t="shared" si="0"/>
        <v>0</v>
      </c>
      <c r="G16" s="73"/>
    </row>
    <row r="17" spans="1:7" s="18" customFormat="1" ht="17.25" customHeight="1">
      <c r="A17" s="83" t="s">
        <v>250</v>
      </c>
      <c r="B17" s="180">
        <v>69582936239</v>
      </c>
      <c r="C17" s="180">
        <v>49428756000</v>
      </c>
      <c r="D17" s="180">
        <v>18952254000</v>
      </c>
      <c r="E17" s="186">
        <f t="shared" si="1"/>
        <v>1201926239</v>
      </c>
      <c r="F17" s="75">
        <f t="shared" si="0"/>
        <v>0</v>
      </c>
      <c r="G17" s="73"/>
    </row>
    <row r="18" spans="1:7" s="18" customFormat="1" ht="17.25" customHeight="1">
      <c r="A18" s="83" t="s">
        <v>251</v>
      </c>
      <c r="B18" s="180">
        <v>103653779721</v>
      </c>
      <c r="C18" s="180">
        <v>72786343245</v>
      </c>
      <c r="D18" s="180">
        <f>3156000000+24721133388+135000000</f>
        <v>28012133388</v>
      </c>
      <c r="E18" s="186">
        <f t="shared" si="1"/>
        <v>2855303088</v>
      </c>
      <c r="F18" s="75">
        <f t="shared" si="0"/>
        <v>0</v>
      </c>
      <c r="G18" s="73"/>
    </row>
    <row r="19" spans="1:7" s="18" customFormat="1" ht="17.25" customHeight="1">
      <c r="A19" s="83" t="s">
        <v>252</v>
      </c>
      <c r="B19" s="180">
        <v>22287464301</v>
      </c>
      <c r="C19" s="180">
        <v>22087932900</v>
      </c>
      <c r="D19" s="180">
        <v>53819000</v>
      </c>
      <c r="E19" s="186">
        <f t="shared" si="1"/>
        <v>145712401</v>
      </c>
      <c r="F19" s="75">
        <f t="shared" si="0"/>
        <v>0</v>
      </c>
      <c r="G19" s="73"/>
    </row>
    <row r="20" spans="1:7" s="18" customFormat="1" ht="17.25" customHeight="1">
      <c r="A20" s="83" t="s">
        <v>253</v>
      </c>
      <c r="B20" s="180">
        <v>97594736000</v>
      </c>
      <c r="C20" s="180">
        <v>94685631290</v>
      </c>
      <c r="D20" s="180">
        <f>1427545745+114745000</f>
        <v>1542290745</v>
      </c>
      <c r="E20" s="186">
        <f t="shared" si="1"/>
        <v>1366813965</v>
      </c>
      <c r="F20" s="75">
        <f t="shared" si="0"/>
        <v>0</v>
      </c>
      <c r="G20" s="73"/>
    </row>
    <row r="21" spans="1:7" s="18" customFormat="1" ht="17.25" customHeight="1">
      <c r="A21" s="83" t="s">
        <v>57</v>
      </c>
      <c r="B21" s="180">
        <v>1409624000</v>
      </c>
      <c r="C21" s="180">
        <v>775115816</v>
      </c>
      <c r="D21" s="180">
        <f>233893000+60000000</f>
        <v>293893000</v>
      </c>
      <c r="E21" s="186">
        <f t="shared" si="1"/>
        <v>340615184</v>
      </c>
      <c r="F21" s="75">
        <f t="shared" si="0"/>
        <v>0</v>
      </c>
      <c r="G21" s="73"/>
    </row>
    <row r="22" spans="1:7" s="18" customFormat="1" ht="17.25" customHeight="1">
      <c r="A22" s="83" t="s">
        <v>254</v>
      </c>
      <c r="B22" s="180">
        <v>81699370000</v>
      </c>
      <c r="C22" s="180">
        <v>81683182005</v>
      </c>
      <c r="D22" s="181">
        <v>0</v>
      </c>
      <c r="E22" s="186">
        <f t="shared" si="1"/>
        <v>16187995</v>
      </c>
      <c r="F22" s="75">
        <f t="shared" si="0"/>
        <v>0</v>
      </c>
      <c r="G22" s="73"/>
    </row>
    <row r="23" spans="1:7" s="18" customFormat="1" ht="17.25" customHeight="1">
      <c r="A23" s="83" t="s">
        <v>73</v>
      </c>
      <c r="B23" s="180">
        <v>42516864000</v>
      </c>
      <c r="C23" s="180">
        <v>42403155376</v>
      </c>
      <c r="D23" s="181">
        <v>0</v>
      </c>
      <c r="E23" s="186">
        <f t="shared" si="1"/>
        <v>113708624</v>
      </c>
      <c r="F23" s="75">
        <f t="shared" si="0"/>
        <v>0</v>
      </c>
      <c r="G23" s="73"/>
    </row>
    <row r="24" spans="1:7" s="18" customFormat="1" ht="17.25" customHeight="1">
      <c r="A24" s="84" t="s">
        <v>255</v>
      </c>
      <c r="B24" s="182">
        <v>622316149</v>
      </c>
      <c r="C24" s="183">
        <v>0</v>
      </c>
      <c r="D24" s="183">
        <v>0</v>
      </c>
      <c r="E24" s="188">
        <f t="shared" si="1"/>
        <v>622316149</v>
      </c>
      <c r="F24" s="75">
        <f t="shared" si="0"/>
        <v>0</v>
      </c>
      <c r="G24" s="73"/>
    </row>
    <row r="25" s="18" customFormat="1" ht="14.25" customHeight="1">
      <c r="A25" s="34" t="s">
        <v>399</v>
      </c>
    </row>
    <row r="28" ht="13.5">
      <c r="D28" s="97"/>
    </row>
  </sheetData>
  <sheetProtection/>
  <mergeCells count="1">
    <mergeCell ref="A3:E3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view="pageBreakPreview"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1" width="19.50390625" style="1" customWidth="1"/>
    <col min="2" max="2" width="15.125" style="1" bestFit="1" customWidth="1"/>
    <col min="3" max="4" width="15.125" style="1" customWidth="1"/>
    <col min="5" max="5" width="13.125" style="1" bestFit="1" customWidth="1"/>
    <col min="6" max="6" width="16.625" style="1" customWidth="1"/>
    <col min="7" max="7" width="13.125" style="1" bestFit="1" customWidth="1"/>
    <col min="8" max="8" width="21.875" style="1" bestFit="1" customWidth="1"/>
    <col min="9" max="9" width="11.25390625" style="1" bestFit="1" customWidth="1"/>
    <col min="10" max="16384" width="9.00390625" style="1" customWidth="1"/>
  </cols>
  <sheetData>
    <row r="1" ht="13.5">
      <c r="A1" s="85" t="s">
        <v>206</v>
      </c>
    </row>
    <row r="2" ht="13.5">
      <c r="A2" s="2" t="s">
        <v>0</v>
      </c>
    </row>
    <row r="3" spans="1:6" ht="17.25">
      <c r="A3" s="449" t="s">
        <v>267</v>
      </c>
      <c r="B3" s="449"/>
      <c r="C3" s="449"/>
      <c r="D3" s="449"/>
      <c r="E3" s="449"/>
      <c r="F3" s="449"/>
    </row>
    <row r="4" spans="1:6" ht="13.5">
      <c r="A4" s="99"/>
      <c r="B4" s="99"/>
      <c r="C4" s="99"/>
      <c r="D4" s="99"/>
      <c r="E4" s="99"/>
      <c r="F4" s="3" t="s">
        <v>72</v>
      </c>
    </row>
    <row r="5" spans="1:5" ht="6" customHeight="1" thickBot="1">
      <c r="A5" s="86"/>
      <c r="B5" s="86"/>
      <c r="C5" s="86"/>
      <c r="D5" s="86"/>
      <c r="E5" s="86"/>
    </row>
    <row r="6" spans="1:7" s="68" customFormat="1" ht="33" customHeight="1" thickTop="1">
      <c r="A6" s="87"/>
      <c r="B6" s="88" t="s">
        <v>71</v>
      </c>
      <c r="C6" s="88" t="s">
        <v>3</v>
      </c>
      <c r="D6" s="88" t="s">
        <v>6</v>
      </c>
      <c r="E6" s="88" t="s">
        <v>93</v>
      </c>
      <c r="F6" s="89" t="s">
        <v>92</v>
      </c>
      <c r="G6" s="90"/>
    </row>
    <row r="7" spans="1:7" s="68" customFormat="1" ht="17.25" customHeight="1">
      <c r="A7" s="91" t="s">
        <v>346</v>
      </c>
      <c r="B7" s="74">
        <v>198424064113</v>
      </c>
      <c r="C7" s="74">
        <v>199365767618</v>
      </c>
      <c r="D7" s="74">
        <v>197421492958</v>
      </c>
      <c r="E7" s="74">
        <v>1944034760</v>
      </c>
      <c r="F7" s="74">
        <v>1002571155</v>
      </c>
      <c r="G7" s="92"/>
    </row>
    <row r="8" spans="1:7" s="68" customFormat="1" ht="17.25" customHeight="1">
      <c r="A8" s="31" t="s">
        <v>350</v>
      </c>
      <c r="B8" s="74">
        <v>191085041880</v>
      </c>
      <c r="C8" s="74">
        <v>193316384007</v>
      </c>
      <c r="D8" s="74">
        <v>190674095282</v>
      </c>
      <c r="E8" s="74">
        <v>2641483225</v>
      </c>
      <c r="F8" s="74">
        <f>B8-D8</f>
        <v>410946598</v>
      </c>
      <c r="G8" s="92"/>
    </row>
    <row r="9" spans="1:9" s="93" customFormat="1" ht="17.25" customHeight="1">
      <c r="A9" s="41">
        <v>2</v>
      </c>
      <c r="B9" s="193">
        <f>SUM(B11:B23)</f>
        <v>189836720000</v>
      </c>
      <c r="C9" s="193">
        <f>SUM(C11:C23)</f>
        <v>192099107032</v>
      </c>
      <c r="D9" s="193">
        <f>SUM(D11:D23)</f>
        <v>189868357237</v>
      </c>
      <c r="E9" s="193">
        <f>SUM(E11:E23)</f>
        <v>2230749795</v>
      </c>
      <c r="F9" s="193">
        <f>SUM(F11:F23)</f>
        <v>-31637237</v>
      </c>
      <c r="G9" s="92"/>
      <c r="I9" s="113"/>
    </row>
    <row r="10" spans="1:6" s="68" customFormat="1" ht="17.25" customHeight="1">
      <c r="A10" s="33"/>
      <c r="B10" s="74"/>
      <c r="C10" s="74"/>
      <c r="D10" s="74"/>
      <c r="E10" s="192"/>
      <c r="F10" s="74" t="s">
        <v>294</v>
      </c>
    </row>
    <row r="11" spans="1:7" s="68" customFormat="1" ht="17.25" customHeight="1">
      <c r="A11" s="83" t="s">
        <v>91</v>
      </c>
      <c r="B11" s="74">
        <v>115060983000</v>
      </c>
      <c r="C11" s="74">
        <v>115053364174</v>
      </c>
      <c r="D11" s="74">
        <v>115053364174</v>
      </c>
      <c r="E11" s="189">
        <f>C11-D11</f>
        <v>0</v>
      </c>
      <c r="F11" s="113">
        <f>B11-D11</f>
        <v>7618826</v>
      </c>
      <c r="G11" s="92"/>
    </row>
    <row r="12" spans="1:7" s="68" customFormat="1" ht="17.25" customHeight="1">
      <c r="A12" s="83" t="s">
        <v>90</v>
      </c>
      <c r="B12" s="74">
        <v>319189000</v>
      </c>
      <c r="C12" s="74">
        <v>328372686</v>
      </c>
      <c r="D12" s="74">
        <v>328372686</v>
      </c>
      <c r="E12" s="189">
        <f aca="true" t="shared" si="0" ref="E12:E23">C12-D12</f>
        <v>0</v>
      </c>
      <c r="F12" s="113">
        <f aca="true" t="shared" si="1" ref="F12:F23">B12-D12</f>
        <v>-9183686</v>
      </c>
      <c r="G12" s="92"/>
    </row>
    <row r="13" spans="1:7" s="68" customFormat="1" ht="17.25" customHeight="1">
      <c r="A13" s="83" t="s">
        <v>89</v>
      </c>
      <c r="B13" s="74">
        <v>30701000</v>
      </c>
      <c r="C13" s="74">
        <v>23677810</v>
      </c>
      <c r="D13" s="74">
        <v>23677810</v>
      </c>
      <c r="E13" s="189">
        <f t="shared" si="0"/>
        <v>0</v>
      </c>
      <c r="F13" s="113">
        <f t="shared" si="1"/>
        <v>7023190</v>
      </c>
      <c r="G13" s="92"/>
    </row>
    <row r="14" spans="1:8" s="68" customFormat="1" ht="17.25" customHeight="1">
      <c r="A14" s="232" t="s">
        <v>304</v>
      </c>
      <c r="B14" s="74">
        <v>65271485000</v>
      </c>
      <c r="C14" s="74">
        <v>66194219515</v>
      </c>
      <c r="D14" s="74">
        <v>66194219515</v>
      </c>
      <c r="E14" s="189">
        <f t="shared" si="0"/>
        <v>0</v>
      </c>
      <c r="F14" s="113">
        <f t="shared" si="1"/>
        <v>-922734515</v>
      </c>
      <c r="G14" s="92"/>
      <c r="H14" s="231"/>
    </row>
    <row r="15" spans="1:8" s="68" customFormat="1" ht="17.25" customHeight="1">
      <c r="A15" s="83" t="s">
        <v>347</v>
      </c>
      <c r="B15" s="74">
        <v>126966000</v>
      </c>
      <c r="C15" s="74">
        <v>246458898</v>
      </c>
      <c r="D15" s="74">
        <v>184161443</v>
      </c>
      <c r="E15" s="189">
        <f t="shared" si="0"/>
        <v>62297455</v>
      </c>
      <c r="F15" s="113">
        <f t="shared" si="1"/>
        <v>-57195443</v>
      </c>
      <c r="G15" s="92"/>
      <c r="H15" s="231"/>
    </row>
    <row r="16" spans="1:8" s="68" customFormat="1" ht="17.25" customHeight="1">
      <c r="A16" s="233" t="s">
        <v>88</v>
      </c>
      <c r="B16" s="74">
        <v>477585000</v>
      </c>
      <c r="C16" s="74">
        <v>2603711170</v>
      </c>
      <c r="D16" s="74">
        <v>435258830</v>
      </c>
      <c r="E16" s="189">
        <f t="shared" si="0"/>
        <v>2168452340</v>
      </c>
      <c r="F16" s="113">
        <f t="shared" si="1"/>
        <v>42326170</v>
      </c>
      <c r="G16" s="92"/>
      <c r="H16" s="69"/>
    </row>
    <row r="17" spans="1:8" s="68" customFormat="1" ht="17.25" customHeight="1">
      <c r="A17" s="233" t="s">
        <v>87</v>
      </c>
      <c r="B17" s="74">
        <v>156624000</v>
      </c>
      <c r="C17" s="74">
        <v>156482370</v>
      </c>
      <c r="D17" s="74">
        <v>156482370</v>
      </c>
      <c r="E17" s="189">
        <f t="shared" si="0"/>
        <v>0</v>
      </c>
      <c r="F17" s="113">
        <f t="shared" si="1"/>
        <v>141630</v>
      </c>
      <c r="G17" s="92"/>
      <c r="H17" s="69"/>
    </row>
    <row r="18" spans="1:7" s="68" customFormat="1" ht="17.25" customHeight="1">
      <c r="A18" s="83" t="s">
        <v>86</v>
      </c>
      <c r="B18" s="74">
        <v>156052000</v>
      </c>
      <c r="C18" s="74">
        <v>156055593</v>
      </c>
      <c r="D18" s="74">
        <v>156055593</v>
      </c>
      <c r="E18" s="189">
        <f t="shared" si="0"/>
        <v>0</v>
      </c>
      <c r="F18" s="113">
        <f t="shared" si="1"/>
        <v>-3593</v>
      </c>
      <c r="G18" s="92"/>
    </row>
    <row r="19" spans="1:7" s="68" customFormat="1" ht="17.25" customHeight="1">
      <c r="A19" s="83" t="s">
        <v>85</v>
      </c>
      <c r="B19" s="74">
        <v>1616492000</v>
      </c>
      <c r="C19" s="74">
        <v>1271607399</v>
      </c>
      <c r="D19" s="74">
        <v>1271607399</v>
      </c>
      <c r="E19" s="189">
        <f t="shared" si="0"/>
        <v>0</v>
      </c>
      <c r="F19" s="113">
        <f t="shared" si="1"/>
        <v>344884601</v>
      </c>
      <c r="G19" s="92"/>
    </row>
    <row r="20" spans="1:7" s="68" customFormat="1" ht="17.25" customHeight="1">
      <c r="A20" s="83" t="s">
        <v>84</v>
      </c>
      <c r="B20" s="74">
        <v>959599000</v>
      </c>
      <c r="C20" s="74">
        <v>959598086</v>
      </c>
      <c r="D20" s="74">
        <v>959598086</v>
      </c>
      <c r="E20" s="189">
        <f t="shared" si="0"/>
        <v>0</v>
      </c>
      <c r="F20" s="113">
        <f t="shared" si="1"/>
        <v>914</v>
      </c>
      <c r="G20" s="92"/>
    </row>
    <row r="21" spans="1:7" s="68" customFormat="1" ht="17.25" customHeight="1">
      <c r="A21" s="83" t="s">
        <v>83</v>
      </c>
      <c r="B21" s="74">
        <v>178721000</v>
      </c>
      <c r="C21" s="74">
        <v>178717920</v>
      </c>
      <c r="D21" s="74">
        <v>178717920</v>
      </c>
      <c r="E21" s="189">
        <f t="shared" si="0"/>
        <v>0</v>
      </c>
      <c r="F21" s="113">
        <f t="shared" si="1"/>
        <v>3080</v>
      </c>
      <c r="G21" s="92"/>
    </row>
    <row r="22" spans="1:7" s="68" customFormat="1" ht="17.25" customHeight="1">
      <c r="A22" s="83" t="s">
        <v>82</v>
      </c>
      <c r="B22" s="74">
        <v>2823725000</v>
      </c>
      <c r="C22" s="74">
        <v>2476768089</v>
      </c>
      <c r="D22" s="74">
        <v>2476768089</v>
      </c>
      <c r="E22" s="189">
        <f t="shared" si="0"/>
        <v>0</v>
      </c>
      <c r="F22" s="113">
        <f t="shared" si="1"/>
        <v>346956911</v>
      </c>
      <c r="G22" s="92"/>
    </row>
    <row r="23" spans="1:7" s="68" customFormat="1" ht="17.25" customHeight="1">
      <c r="A23" s="84" t="s">
        <v>81</v>
      </c>
      <c r="B23" s="190">
        <v>2658598000</v>
      </c>
      <c r="C23" s="190">
        <v>2450073322</v>
      </c>
      <c r="D23" s="190">
        <v>2450073322</v>
      </c>
      <c r="E23" s="244">
        <f t="shared" si="0"/>
        <v>0</v>
      </c>
      <c r="F23" s="191">
        <f t="shared" si="1"/>
        <v>208524678</v>
      </c>
      <c r="G23" s="92"/>
    </row>
    <row r="24" spans="1:6" s="68" customFormat="1" ht="13.5" customHeight="1">
      <c r="A24" s="450" t="s">
        <v>80</v>
      </c>
      <c r="B24" s="450"/>
      <c r="C24" s="450"/>
      <c r="D24" s="94"/>
      <c r="E24" s="95"/>
      <c r="F24" s="96"/>
    </row>
    <row r="25" spans="1:6" s="68" customFormat="1" ht="13.5" customHeight="1">
      <c r="A25" s="40"/>
      <c r="B25" s="40"/>
      <c r="C25" s="40"/>
      <c r="D25" s="94"/>
      <c r="E25" s="95"/>
      <c r="F25" s="96"/>
    </row>
    <row r="26" spans="1:3" s="68" customFormat="1" ht="13.5" customHeight="1">
      <c r="A26" s="243" t="s">
        <v>399</v>
      </c>
      <c r="B26" s="243"/>
      <c r="C26" s="243"/>
    </row>
  </sheetData>
  <sheetProtection/>
  <mergeCells count="2">
    <mergeCell ref="A3:F3"/>
    <mergeCell ref="A24:C24"/>
  </mergeCells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1" width="19.50390625" style="4" customWidth="1"/>
    <col min="2" max="6" width="18.125" style="4" customWidth="1"/>
    <col min="7" max="7" width="21.875" style="4" bestFit="1" customWidth="1"/>
    <col min="8" max="16384" width="9.00390625" style="4" customWidth="1"/>
  </cols>
  <sheetData>
    <row r="1" ht="13.5">
      <c r="A1" s="44" t="s">
        <v>206</v>
      </c>
    </row>
    <row r="2" ht="13.5">
      <c r="A2" s="5" t="s">
        <v>0</v>
      </c>
    </row>
    <row r="3" spans="1:5" ht="17.25">
      <c r="A3" s="448" t="s">
        <v>266</v>
      </c>
      <c r="B3" s="448"/>
      <c r="C3" s="448"/>
      <c r="D3" s="448"/>
      <c r="E3" s="448"/>
    </row>
    <row r="4" spans="1:5" ht="13.5">
      <c r="A4" s="10"/>
      <c r="B4" s="10"/>
      <c r="C4" s="10"/>
      <c r="D4" s="10"/>
      <c r="E4" s="9" t="s">
        <v>72</v>
      </c>
    </row>
    <row r="5" spans="1:4" ht="6" customHeight="1" thickBot="1">
      <c r="A5" s="12"/>
      <c r="B5" s="12"/>
      <c r="C5" s="12"/>
      <c r="D5" s="12"/>
    </row>
    <row r="6" spans="1:5" s="18" customFormat="1" ht="17.25" customHeight="1" thickTop="1">
      <c r="A6" s="23"/>
      <c r="B6" s="24" t="s">
        <v>71</v>
      </c>
      <c r="C6" s="24" t="s">
        <v>77</v>
      </c>
      <c r="D6" s="24" t="s">
        <v>76</v>
      </c>
      <c r="E6" s="25" t="s">
        <v>75</v>
      </c>
    </row>
    <row r="7" spans="1:5" s="18" customFormat="1" ht="17.25" customHeight="1">
      <c r="A7" s="31" t="s">
        <v>400</v>
      </c>
      <c r="B7" s="27">
        <v>198424064113</v>
      </c>
      <c r="C7" s="27">
        <v>194659250963</v>
      </c>
      <c r="D7" s="27">
        <v>1030440880</v>
      </c>
      <c r="E7" s="27">
        <v>2734372270</v>
      </c>
    </row>
    <row r="8" spans="1:5" s="18" customFormat="1" ht="17.25" customHeight="1">
      <c r="A8" s="31" t="s">
        <v>350</v>
      </c>
      <c r="B8" s="27">
        <v>191085041880</v>
      </c>
      <c r="C8" s="27">
        <v>187176109283</v>
      </c>
      <c r="D8" s="27">
        <v>609474000</v>
      </c>
      <c r="E8" s="27">
        <v>3299458597</v>
      </c>
    </row>
    <row r="9" spans="1:5" s="30" customFormat="1" ht="17.25" customHeight="1">
      <c r="A9" s="41">
        <v>2</v>
      </c>
      <c r="B9" s="184">
        <f>SUM(B11:B23)</f>
        <v>189836720000</v>
      </c>
      <c r="C9" s="184">
        <f>SUM(C11:C23)</f>
        <v>184641689296</v>
      </c>
      <c r="D9" s="184">
        <f>SUM(D11:D23)</f>
        <v>681737000</v>
      </c>
      <c r="E9" s="184">
        <f>SUM(E11:E23)</f>
        <v>4513293704</v>
      </c>
    </row>
    <row r="10" spans="1:5" s="30" customFormat="1" ht="17.25" customHeight="1">
      <c r="A10" s="41"/>
      <c r="B10" s="93"/>
      <c r="C10" s="93"/>
      <c r="D10" s="93"/>
      <c r="E10" s="93"/>
    </row>
    <row r="11" spans="1:5" s="30" customFormat="1" ht="17.25" customHeight="1">
      <c r="A11" s="83" t="s">
        <v>91</v>
      </c>
      <c r="B11" s="74">
        <v>115060983000</v>
      </c>
      <c r="C11" s="180">
        <v>115053364174</v>
      </c>
      <c r="D11" s="181">
        <v>0</v>
      </c>
      <c r="E11" s="187">
        <f>B11-C11-D11</f>
        <v>7618826</v>
      </c>
    </row>
    <row r="12" spans="1:6" s="18" customFormat="1" ht="17.25" customHeight="1">
      <c r="A12" s="83" t="s">
        <v>90</v>
      </c>
      <c r="B12" s="74">
        <v>319189000</v>
      </c>
      <c r="C12" s="180">
        <v>291986549</v>
      </c>
      <c r="D12" s="181">
        <v>0</v>
      </c>
      <c r="E12" s="187">
        <f aca="true" t="shared" si="0" ref="E12:E23">B12-C12-D12</f>
        <v>27202451</v>
      </c>
      <c r="F12" s="30"/>
    </row>
    <row r="13" spans="1:6" s="18" customFormat="1" ht="17.25" customHeight="1">
      <c r="A13" s="83" t="s">
        <v>89</v>
      </c>
      <c r="B13" s="74">
        <v>30701000</v>
      </c>
      <c r="C13" s="180">
        <v>23677810</v>
      </c>
      <c r="D13" s="181">
        <v>0</v>
      </c>
      <c r="E13" s="187">
        <f t="shared" si="0"/>
        <v>7023190</v>
      </c>
      <c r="F13" s="30"/>
    </row>
    <row r="14" spans="1:7" s="18" customFormat="1" ht="17.25" customHeight="1">
      <c r="A14" s="232" t="s">
        <v>304</v>
      </c>
      <c r="B14" s="74">
        <v>65271485000</v>
      </c>
      <c r="C14" s="180">
        <v>61868050087</v>
      </c>
      <c r="D14" s="181">
        <v>0</v>
      </c>
      <c r="E14" s="187">
        <f t="shared" si="0"/>
        <v>3403434913</v>
      </c>
      <c r="F14" s="30"/>
      <c r="G14" s="43"/>
    </row>
    <row r="15" spans="1:7" s="18" customFormat="1" ht="17.25" customHeight="1">
      <c r="A15" s="83" t="s">
        <v>347</v>
      </c>
      <c r="B15" s="74">
        <v>126966000</v>
      </c>
      <c r="C15" s="180">
        <v>101515847</v>
      </c>
      <c r="D15" s="181">
        <v>0</v>
      </c>
      <c r="E15" s="187">
        <f>B15-C15-D15</f>
        <v>25450153</v>
      </c>
      <c r="F15" s="30"/>
      <c r="G15" s="43"/>
    </row>
    <row r="16" spans="1:7" s="18" customFormat="1" ht="17.25" customHeight="1">
      <c r="A16" s="233" t="s">
        <v>88</v>
      </c>
      <c r="B16" s="74">
        <v>477585000</v>
      </c>
      <c r="C16" s="180">
        <v>379668066</v>
      </c>
      <c r="D16" s="181">
        <v>0</v>
      </c>
      <c r="E16" s="187">
        <f t="shared" si="0"/>
        <v>97916934</v>
      </c>
      <c r="F16" s="30"/>
      <c r="G16" s="43"/>
    </row>
    <row r="17" spans="1:6" s="18" customFormat="1" ht="17.25" customHeight="1">
      <c r="A17" s="233" t="s">
        <v>87</v>
      </c>
      <c r="B17" s="74">
        <v>156624000</v>
      </c>
      <c r="C17" s="180">
        <v>784694</v>
      </c>
      <c r="D17" s="181">
        <v>0</v>
      </c>
      <c r="E17" s="187">
        <f t="shared" si="0"/>
        <v>155839306</v>
      </c>
      <c r="F17" s="30"/>
    </row>
    <row r="18" spans="1:6" s="18" customFormat="1" ht="17.25" customHeight="1">
      <c r="A18" s="83" t="s">
        <v>86</v>
      </c>
      <c r="B18" s="74">
        <v>156052000</v>
      </c>
      <c r="C18" s="180">
        <v>61078975</v>
      </c>
      <c r="D18" s="181">
        <v>0</v>
      </c>
      <c r="E18" s="187">
        <f t="shared" si="0"/>
        <v>94973025</v>
      </c>
      <c r="F18" s="30"/>
    </row>
    <row r="19" spans="1:6" s="18" customFormat="1" ht="17.25" customHeight="1">
      <c r="A19" s="83" t="s">
        <v>85</v>
      </c>
      <c r="B19" s="74">
        <v>1616492000</v>
      </c>
      <c r="C19" s="180">
        <v>1271607399</v>
      </c>
      <c r="D19" s="181">
        <v>341737000</v>
      </c>
      <c r="E19" s="194">
        <f t="shared" si="0"/>
        <v>3147601</v>
      </c>
      <c r="F19" s="30"/>
    </row>
    <row r="20" spans="1:6" s="18" customFormat="1" ht="17.25" customHeight="1">
      <c r="A20" s="83" t="s">
        <v>84</v>
      </c>
      <c r="B20" s="74">
        <v>959599000</v>
      </c>
      <c r="C20" s="180">
        <v>959598086</v>
      </c>
      <c r="D20" s="181">
        <v>0</v>
      </c>
      <c r="E20" s="187">
        <f t="shared" si="0"/>
        <v>914</v>
      </c>
      <c r="F20" s="30"/>
    </row>
    <row r="21" spans="1:6" s="18" customFormat="1" ht="17.25" customHeight="1">
      <c r="A21" s="83" t="s">
        <v>83</v>
      </c>
      <c r="B21" s="74">
        <v>178721000</v>
      </c>
      <c r="C21" s="180">
        <v>178717920</v>
      </c>
      <c r="D21" s="181">
        <v>0</v>
      </c>
      <c r="E21" s="187">
        <f t="shared" si="0"/>
        <v>3080</v>
      </c>
      <c r="F21" s="30"/>
    </row>
    <row r="22" spans="1:6" s="18" customFormat="1" ht="17.25" customHeight="1">
      <c r="A22" s="83" t="s">
        <v>82</v>
      </c>
      <c r="B22" s="74">
        <v>2823725000</v>
      </c>
      <c r="C22" s="180">
        <v>2476768089</v>
      </c>
      <c r="D22" s="180">
        <v>340000000</v>
      </c>
      <c r="E22" s="187">
        <f t="shared" si="0"/>
        <v>6956911</v>
      </c>
      <c r="F22" s="30"/>
    </row>
    <row r="23" spans="1:6" s="18" customFormat="1" ht="17.25" customHeight="1">
      <c r="A23" s="84" t="s">
        <v>81</v>
      </c>
      <c r="B23" s="190">
        <v>2658598000</v>
      </c>
      <c r="C23" s="182">
        <v>1974871600</v>
      </c>
      <c r="D23" s="183">
        <v>0</v>
      </c>
      <c r="E23" s="188">
        <f t="shared" si="0"/>
        <v>683726400</v>
      </c>
      <c r="F23" s="30"/>
    </row>
    <row r="24" spans="1:6" s="68" customFormat="1" ht="13.5" customHeight="1">
      <c r="A24" s="40"/>
      <c r="B24" s="40"/>
      <c r="C24" s="40"/>
      <c r="D24" s="94"/>
      <c r="E24" s="95"/>
      <c r="F24" s="96"/>
    </row>
    <row r="25" spans="1:6" s="18" customFormat="1" ht="14.25" customHeight="1">
      <c r="A25" s="238" t="s">
        <v>399</v>
      </c>
      <c r="B25" s="237"/>
      <c r="F25" s="30"/>
    </row>
    <row r="27" spans="2:6" ht="13.5">
      <c r="B27" s="32"/>
      <c r="C27" s="32"/>
      <c r="D27" s="32"/>
      <c r="E27" s="32"/>
      <c r="F27" s="30"/>
    </row>
  </sheetData>
  <sheetProtection/>
  <mergeCells count="1">
    <mergeCell ref="A3:E3"/>
  </mergeCells>
  <conditionalFormatting sqref="B27:E27">
    <cfRule type="cellIs" priority="1" dxfId="0" operator="notEqual" stopIfTrue="1">
      <formula>B9</formula>
    </cfRule>
  </conditionalFormatting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5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28" sqref="A28"/>
      <selection pane="bottomLeft" activeCell="A28" sqref="A28"/>
    </sheetView>
  </sheetViews>
  <sheetFormatPr defaultColWidth="9.00390625" defaultRowHeight="13.5"/>
  <cols>
    <col min="1" max="1" width="17.25390625" style="4" customWidth="1"/>
    <col min="2" max="2" width="3.50390625" style="4" bestFit="1" customWidth="1"/>
    <col min="3" max="7" width="14.75390625" style="276" customWidth="1"/>
    <col min="8" max="9" width="11.75390625" style="277" customWidth="1"/>
    <col min="10" max="10" width="11.25390625" style="4" bestFit="1" customWidth="1"/>
    <col min="11" max="16384" width="9.00390625" style="4" customWidth="1"/>
  </cols>
  <sheetData>
    <row r="1" spans="1:3" ht="13.5">
      <c r="A1" s="463"/>
      <c r="B1" s="463"/>
      <c r="C1" s="463"/>
    </row>
    <row r="2" spans="1:8" ht="13.5">
      <c r="A2" s="5" t="s">
        <v>0</v>
      </c>
      <c r="H2" s="278"/>
    </row>
    <row r="3" spans="1:9" ht="17.25">
      <c r="A3" s="447" t="s">
        <v>361</v>
      </c>
      <c r="B3" s="447"/>
      <c r="C3" s="447"/>
      <c r="D3" s="447"/>
      <c r="E3" s="447"/>
      <c r="F3" s="447"/>
      <c r="G3" s="447"/>
      <c r="H3" s="447"/>
      <c r="I3" s="447"/>
    </row>
    <row r="4" spans="2:9" ht="13.5">
      <c r="B4" s="76"/>
      <c r="C4" s="279"/>
      <c r="D4" s="452" t="s">
        <v>362</v>
      </c>
      <c r="E4" s="452"/>
      <c r="F4" s="452"/>
      <c r="G4" s="279"/>
      <c r="I4" s="280" t="s">
        <v>28</v>
      </c>
    </row>
    <row r="5" spans="2:7" ht="7.5" customHeight="1" thickBot="1">
      <c r="B5" s="76"/>
      <c r="C5" s="279"/>
      <c r="D5" s="279"/>
      <c r="E5" s="279"/>
      <c r="F5" s="279"/>
      <c r="G5" s="279"/>
    </row>
    <row r="6" spans="1:9" s="18" customFormat="1" ht="12.75" thickTop="1">
      <c r="A6" s="457" t="s">
        <v>1</v>
      </c>
      <c r="B6" s="458"/>
      <c r="C6" s="453" t="s">
        <v>2</v>
      </c>
      <c r="D6" s="461" t="s">
        <v>3</v>
      </c>
      <c r="E6" s="462"/>
      <c r="F6" s="453" t="s">
        <v>6</v>
      </c>
      <c r="G6" s="453" t="s">
        <v>7</v>
      </c>
      <c r="H6" s="455" t="s">
        <v>8</v>
      </c>
      <c r="I6" s="456"/>
    </row>
    <row r="7" spans="1:9" s="18" customFormat="1" ht="12" customHeight="1">
      <c r="A7" s="459"/>
      <c r="B7" s="460"/>
      <c r="C7" s="454"/>
      <c r="D7" s="281" t="s">
        <v>4</v>
      </c>
      <c r="E7" s="281" t="s">
        <v>5</v>
      </c>
      <c r="F7" s="454"/>
      <c r="G7" s="454"/>
      <c r="H7" s="282" t="s">
        <v>9</v>
      </c>
      <c r="I7" s="283" t="s">
        <v>10</v>
      </c>
    </row>
    <row r="8" spans="1:11" s="18" customFormat="1" ht="13.5" customHeight="1">
      <c r="A8" s="264" t="s">
        <v>30</v>
      </c>
      <c r="B8" s="265" t="s">
        <v>11</v>
      </c>
      <c r="C8" s="365">
        <v>111039465</v>
      </c>
      <c r="D8" s="366">
        <v>116603743.143</v>
      </c>
      <c r="E8" s="367">
        <v>462486</v>
      </c>
      <c r="F8" s="366">
        <v>115925447.966</v>
      </c>
      <c r="G8" s="368">
        <v>678114.041</v>
      </c>
      <c r="H8" s="369">
        <v>104.40022199854799</v>
      </c>
      <c r="I8" s="369">
        <v>99.41829039212905</v>
      </c>
      <c r="J8" s="284"/>
      <c r="K8" s="284"/>
    </row>
    <row r="9" spans="1:10" s="18" customFormat="1" ht="13.5" customHeight="1">
      <c r="A9" s="285"/>
      <c r="B9" s="267" t="s">
        <v>12</v>
      </c>
      <c r="C9" s="370">
        <v>309323</v>
      </c>
      <c r="D9" s="368">
        <v>1109114.038</v>
      </c>
      <c r="E9" s="367">
        <v>3725</v>
      </c>
      <c r="F9" s="368">
        <v>361785.31</v>
      </c>
      <c r="G9" s="368">
        <v>672419.997</v>
      </c>
      <c r="H9" s="371">
        <v>116.96036505529818</v>
      </c>
      <c r="I9" s="371">
        <v>32.61930672632962</v>
      </c>
      <c r="J9" s="284"/>
    </row>
    <row r="10" spans="1:10" s="18" customFormat="1" ht="13.5" customHeight="1">
      <c r="A10" s="286"/>
      <c r="B10" s="269" t="s">
        <v>13</v>
      </c>
      <c r="C10" s="372">
        <v>111348788</v>
      </c>
      <c r="D10" s="373">
        <v>117712857.181</v>
      </c>
      <c r="E10" s="374">
        <v>466211</v>
      </c>
      <c r="F10" s="373">
        <v>116287233.276</v>
      </c>
      <c r="G10" s="373">
        <v>1350534.038</v>
      </c>
      <c r="H10" s="375">
        <v>104.43511363231003</v>
      </c>
      <c r="I10" s="375">
        <v>98.78889703373022</v>
      </c>
      <c r="J10" s="284"/>
    </row>
    <row r="11" spans="1:10" s="18" customFormat="1" ht="13.5" customHeight="1">
      <c r="A11" s="270" t="s">
        <v>14</v>
      </c>
      <c r="B11" s="271" t="s">
        <v>11</v>
      </c>
      <c r="C11" s="376">
        <v>32235529</v>
      </c>
      <c r="D11" s="368">
        <v>33060707.803</v>
      </c>
      <c r="E11" s="367">
        <v>35418</v>
      </c>
      <c r="F11" s="368">
        <v>32771471.687</v>
      </c>
      <c r="G11" s="368">
        <v>289106.08</v>
      </c>
      <c r="H11" s="371">
        <v>101.66258381241393</v>
      </c>
      <c r="I11" s="371">
        <v>99.12513634697876</v>
      </c>
      <c r="J11" s="284"/>
    </row>
    <row r="12" spans="1:10" s="18" customFormat="1" ht="13.5" customHeight="1">
      <c r="A12" s="285"/>
      <c r="B12" s="267" t="s">
        <v>12</v>
      </c>
      <c r="C12" s="370">
        <v>267477</v>
      </c>
      <c r="D12" s="368">
        <v>917997.227</v>
      </c>
      <c r="E12" s="367">
        <v>495</v>
      </c>
      <c r="F12" s="368">
        <v>304894.422</v>
      </c>
      <c r="G12" s="368">
        <v>551684.421</v>
      </c>
      <c r="H12" s="371">
        <v>113.989024103007</v>
      </c>
      <c r="I12" s="371">
        <v>33.21300032641602</v>
      </c>
      <c r="J12" s="284"/>
    </row>
    <row r="13" spans="1:10" s="18" customFormat="1" ht="13.5" customHeight="1">
      <c r="A13" s="286"/>
      <c r="B13" s="269" t="s">
        <v>13</v>
      </c>
      <c r="C13" s="372">
        <v>32503006</v>
      </c>
      <c r="D13" s="373">
        <v>33978705.03</v>
      </c>
      <c r="E13" s="374">
        <v>35913</v>
      </c>
      <c r="F13" s="373">
        <v>33076366.109</v>
      </c>
      <c r="G13" s="373">
        <v>840790.501</v>
      </c>
      <c r="H13" s="371">
        <v>101.76402179232285</v>
      </c>
      <c r="I13" s="371">
        <v>97.34439873384427</v>
      </c>
      <c r="J13" s="284"/>
    </row>
    <row r="14" spans="1:10" s="18" customFormat="1" ht="13.5" customHeight="1">
      <c r="A14" s="287" t="s">
        <v>209</v>
      </c>
      <c r="B14" s="271" t="s">
        <v>11</v>
      </c>
      <c r="C14" s="370">
        <v>27329455</v>
      </c>
      <c r="D14" s="368">
        <v>28008447.539</v>
      </c>
      <c r="E14" s="377">
        <v>0</v>
      </c>
      <c r="F14" s="368">
        <v>27755002.859</v>
      </c>
      <c r="G14" s="368">
        <v>253444.68</v>
      </c>
      <c r="H14" s="378">
        <v>101.55710334874955</v>
      </c>
      <c r="I14" s="378">
        <v>99.09511343087797</v>
      </c>
      <c r="J14" s="284"/>
    </row>
    <row r="15" spans="1:10" s="18" customFormat="1" ht="13.5" customHeight="1">
      <c r="A15" s="288"/>
      <c r="B15" s="267" t="s">
        <v>12</v>
      </c>
      <c r="C15" s="370">
        <v>264425</v>
      </c>
      <c r="D15" s="368">
        <v>902733.126</v>
      </c>
      <c r="E15" s="377">
        <v>0</v>
      </c>
      <c r="F15" s="368">
        <v>300839.937</v>
      </c>
      <c r="G15" s="368">
        <v>541495.626</v>
      </c>
      <c r="H15" s="371">
        <v>113.77136692824052</v>
      </c>
      <c r="I15" s="371">
        <v>33.32545669759769</v>
      </c>
      <c r="J15" s="284"/>
    </row>
    <row r="16" spans="1:10" s="18" customFormat="1" ht="13.5" customHeight="1">
      <c r="A16" s="289"/>
      <c r="B16" s="269" t="s">
        <v>13</v>
      </c>
      <c r="C16" s="372">
        <v>27593880</v>
      </c>
      <c r="D16" s="373">
        <v>28911180.665</v>
      </c>
      <c r="E16" s="379">
        <v>0</v>
      </c>
      <c r="F16" s="373">
        <v>28055842.796</v>
      </c>
      <c r="G16" s="373">
        <v>794940.306</v>
      </c>
      <c r="H16" s="375">
        <v>101.67414947082469</v>
      </c>
      <c r="I16" s="375">
        <v>97.04149796263604</v>
      </c>
      <c r="J16" s="284"/>
    </row>
    <row r="17" spans="1:10" s="18" customFormat="1" ht="13.5" customHeight="1">
      <c r="A17" s="287" t="s">
        <v>210</v>
      </c>
      <c r="B17" s="271" t="s">
        <v>11</v>
      </c>
      <c r="C17" s="370">
        <v>2957940</v>
      </c>
      <c r="D17" s="368">
        <v>3074692.4</v>
      </c>
      <c r="E17" s="368">
        <v>27390</v>
      </c>
      <c r="F17" s="368">
        <v>3038900.964</v>
      </c>
      <c r="G17" s="368">
        <v>35661.4</v>
      </c>
      <c r="H17" s="378">
        <v>102.73707255725269</v>
      </c>
      <c r="I17" s="378">
        <v>98.83593441737456</v>
      </c>
      <c r="J17" s="284"/>
    </row>
    <row r="18" spans="1:10" s="18" customFormat="1" ht="13.5" customHeight="1">
      <c r="A18" s="288"/>
      <c r="B18" s="267" t="s">
        <v>12</v>
      </c>
      <c r="C18" s="370">
        <v>3052</v>
      </c>
      <c r="D18" s="368">
        <v>15264.101</v>
      </c>
      <c r="E18" s="368">
        <v>495</v>
      </c>
      <c r="F18" s="368">
        <v>4054.485</v>
      </c>
      <c r="G18" s="368">
        <v>10188.795</v>
      </c>
      <c r="H18" s="371">
        <v>132.8468217562254</v>
      </c>
      <c r="I18" s="371">
        <v>26.562225970595975</v>
      </c>
      <c r="J18" s="284"/>
    </row>
    <row r="19" spans="1:10" s="18" customFormat="1" ht="13.5" customHeight="1">
      <c r="A19" s="289"/>
      <c r="B19" s="269" t="s">
        <v>13</v>
      </c>
      <c r="C19" s="372">
        <v>2960992</v>
      </c>
      <c r="D19" s="373">
        <v>3089956.501</v>
      </c>
      <c r="E19" s="373">
        <v>27885</v>
      </c>
      <c r="F19" s="373">
        <v>3042955.449</v>
      </c>
      <c r="G19" s="373">
        <v>45850.195</v>
      </c>
      <c r="H19" s="375">
        <v>102.76810774902465</v>
      </c>
      <c r="I19" s="375">
        <v>98.47890894306153</v>
      </c>
      <c r="J19" s="284"/>
    </row>
    <row r="20" spans="1:10" s="18" customFormat="1" ht="13.5" customHeight="1">
      <c r="A20" s="287" t="s">
        <v>211</v>
      </c>
      <c r="B20" s="271" t="s">
        <v>11</v>
      </c>
      <c r="C20" s="370">
        <v>178404</v>
      </c>
      <c r="D20" s="368">
        <v>198061.909</v>
      </c>
      <c r="E20" s="368">
        <v>1150</v>
      </c>
      <c r="F20" s="368">
        <v>198061.909</v>
      </c>
      <c r="G20" s="377">
        <v>0</v>
      </c>
      <c r="H20" s="378">
        <v>111.01876022959128</v>
      </c>
      <c r="I20" s="378">
        <v>100</v>
      </c>
      <c r="J20" s="284"/>
    </row>
    <row r="21" spans="1:10" s="18" customFormat="1" ht="13.5" customHeight="1">
      <c r="A21" s="288"/>
      <c r="B21" s="267" t="s">
        <v>12</v>
      </c>
      <c r="C21" s="380">
        <v>0</v>
      </c>
      <c r="D21" s="377">
        <v>0</v>
      </c>
      <c r="E21" s="377">
        <v>0</v>
      </c>
      <c r="F21" s="377">
        <v>0</v>
      </c>
      <c r="G21" s="377">
        <v>0</v>
      </c>
      <c r="H21" s="381">
        <v>0</v>
      </c>
      <c r="I21" s="381">
        <v>0</v>
      </c>
      <c r="J21" s="284"/>
    </row>
    <row r="22" spans="1:10" s="18" customFormat="1" ht="13.5" customHeight="1">
      <c r="A22" s="289"/>
      <c r="B22" s="269" t="s">
        <v>13</v>
      </c>
      <c r="C22" s="372">
        <v>178404</v>
      </c>
      <c r="D22" s="373">
        <v>198061.909</v>
      </c>
      <c r="E22" s="373">
        <v>1150</v>
      </c>
      <c r="F22" s="373">
        <v>198061.909</v>
      </c>
      <c r="G22" s="379">
        <v>0</v>
      </c>
      <c r="H22" s="375">
        <v>111.01876022959128</v>
      </c>
      <c r="I22" s="375">
        <v>100</v>
      </c>
      <c r="J22" s="284"/>
    </row>
    <row r="23" spans="1:10" s="18" customFormat="1" ht="13.5" customHeight="1">
      <c r="A23" s="287" t="s">
        <v>212</v>
      </c>
      <c r="B23" s="271" t="s">
        <v>11</v>
      </c>
      <c r="C23" s="370">
        <v>816184</v>
      </c>
      <c r="D23" s="368">
        <v>822997.005</v>
      </c>
      <c r="E23" s="368">
        <v>6606</v>
      </c>
      <c r="F23" s="368">
        <v>822997.005</v>
      </c>
      <c r="G23" s="382">
        <v>0</v>
      </c>
      <c r="H23" s="378">
        <v>100.8347388579046</v>
      </c>
      <c r="I23" s="378">
        <v>100</v>
      </c>
      <c r="J23" s="284"/>
    </row>
    <row r="24" spans="1:10" s="18" customFormat="1" ht="13.5" customHeight="1">
      <c r="A24" s="288"/>
      <c r="B24" s="267" t="s">
        <v>12</v>
      </c>
      <c r="C24" s="109">
        <v>0</v>
      </c>
      <c r="D24" s="382">
        <v>0</v>
      </c>
      <c r="E24" s="382">
        <v>0</v>
      </c>
      <c r="F24" s="382">
        <v>0</v>
      </c>
      <c r="G24" s="382">
        <v>0</v>
      </c>
      <c r="H24" s="381">
        <v>0</v>
      </c>
      <c r="I24" s="381">
        <v>0</v>
      </c>
      <c r="J24" s="284"/>
    </row>
    <row r="25" spans="1:10" s="18" customFormat="1" ht="13.5" customHeight="1">
      <c r="A25" s="289"/>
      <c r="B25" s="269" t="s">
        <v>13</v>
      </c>
      <c r="C25" s="372">
        <v>816184</v>
      </c>
      <c r="D25" s="373">
        <v>822997.005</v>
      </c>
      <c r="E25" s="373">
        <v>6606</v>
      </c>
      <c r="F25" s="373">
        <v>822997.005</v>
      </c>
      <c r="G25" s="383">
        <v>0</v>
      </c>
      <c r="H25" s="375">
        <v>100.8347388579046</v>
      </c>
      <c r="I25" s="375">
        <v>100</v>
      </c>
      <c r="J25" s="284"/>
    </row>
    <row r="26" spans="1:10" s="18" customFormat="1" ht="13.5" customHeight="1">
      <c r="A26" s="287" t="s">
        <v>15</v>
      </c>
      <c r="B26" s="271" t="s">
        <v>11</v>
      </c>
      <c r="C26" s="370">
        <v>953546</v>
      </c>
      <c r="D26" s="368">
        <v>956508.95</v>
      </c>
      <c r="E26" s="368">
        <v>272</v>
      </c>
      <c r="F26" s="368">
        <v>956508.95</v>
      </c>
      <c r="G26" s="382">
        <v>0</v>
      </c>
      <c r="H26" s="378">
        <v>100.31072963443819</v>
      </c>
      <c r="I26" s="378">
        <v>100</v>
      </c>
      <c r="J26" s="284"/>
    </row>
    <row r="27" spans="1:10" s="18" customFormat="1" ht="13.5" customHeight="1">
      <c r="A27" s="288"/>
      <c r="B27" s="267" t="s">
        <v>12</v>
      </c>
      <c r="C27" s="109">
        <v>0</v>
      </c>
      <c r="D27" s="382">
        <v>0</v>
      </c>
      <c r="E27" s="382">
        <v>0</v>
      </c>
      <c r="F27" s="382">
        <v>0</v>
      </c>
      <c r="G27" s="382">
        <v>0</v>
      </c>
      <c r="H27" s="381">
        <v>0</v>
      </c>
      <c r="I27" s="381">
        <v>0</v>
      </c>
      <c r="J27" s="284"/>
    </row>
    <row r="28" spans="1:10" s="18" customFormat="1" ht="13.5" customHeight="1">
      <c r="A28" s="289"/>
      <c r="B28" s="269" t="s">
        <v>13</v>
      </c>
      <c r="C28" s="372">
        <v>953546</v>
      </c>
      <c r="D28" s="373">
        <v>956508.95</v>
      </c>
      <c r="E28" s="373">
        <v>272</v>
      </c>
      <c r="F28" s="373">
        <v>956508.95</v>
      </c>
      <c r="G28" s="383">
        <v>0</v>
      </c>
      <c r="H28" s="375">
        <v>100.31072963443819</v>
      </c>
      <c r="I28" s="375">
        <v>100</v>
      </c>
      <c r="J28" s="284"/>
    </row>
    <row r="29" spans="1:10" s="18" customFormat="1" ht="13.5" customHeight="1">
      <c r="A29" s="270" t="s">
        <v>16</v>
      </c>
      <c r="B29" s="271" t="s">
        <v>11</v>
      </c>
      <c r="C29" s="370">
        <v>24898707</v>
      </c>
      <c r="D29" s="368">
        <v>28638591.9</v>
      </c>
      <c r="E29" s="367">
        <v>28948</v>
      </c>
      <c r="F29" s="368">
        <v>28323297.245</v>
      </c>
      <c r="G29" s="368">
        <v>315294.455</v>
      </c>
      <c r="H29" s="378">
        <v>113.75408869625238</v>
      </c>
      <c r="I29" s="378">
        <v>98.8990567130502</v>
      </c>
      <c r="J29" s="284"/>
    </row>
    <row r="30" spans="1:10" s="18" customFormat="1" ht="13.5" customHeight="1">
      <c r="A30" s="285"/>
      <c r="B30" s="267" t="s">
        <v>12</v>
      </c>
      <c r="C30" s="370">
        <v>12963</v>
      </c>
      <c r="D30" s="368">
        <v>68967.422</v>
      </c>
      <c r="E30" s="367">
        <v>529</v>
      </c>
      <c r="F30" s="368">
        <v>12822.629</v>
      </c>
      <c r="G30" s="368">
        <v>53978.163</v>
      </c>
      <c r="H30" s="371">
        <v>98.9171410938826</v>
      </c>
      <c r="I30" s="371">
        <v>18.592298549306367</v>
      </c>
      <c r="J30" s="284"/>
    </row>
    <row r="31" spans="1:10" s="18" customFormat="1" ht="13.5" customHeight="1">
      <c r="A31" s="286"/>
      <c r="B31" s="269" t="s">
        <v>13</v>
      </c>
      <c r="C31" s="372">
        <v>24911670</v>
      </c>
      <c r="D31" s="373">
        <v>28707559.322</v>
      </c>
      <c r="E31" s="374">
        <v>29477</v>
      </c>
      <c r="F31" s="368">
        <v>28336119.874</v>
      </c>
      <c r="G31" s="373">
        <v>369272.618</v>
      </c>
      <c r="H31" s="375">
        <v>113.74636816399703</v>
      </c>
      <c r="I31" s="375">
        <v>98.70612669006888</v>
      </c>
      <c r="J31" s="284"/>
    </row>
    <row r="32" spans="1:10" s="18" customFormat="1" ht="13.5" customHeight="1">
      <c r="A32" s="287" t="s">
        <v>209</v>
      </c>
      <c r="B32" s="271" t="s">
        <v>11</v>
      </c>
      <c r="C32" s="370">
        <v>1079321</v>
      </c>
      <c r="D32" s="368">
        <v>1101472.8</v>
      </c>
      <c r="E32" s="368">
        <v>14938</v>
      </c>
      <c r="F32" s="384">
        <v>1087306.8</v>
      </c>
      <c r="G32" s="368">
        <v>14166</v>
      </c>
      <c r="H32" s="378">
        <v>100.73989109819969</v>
      </c>
      <c r="I32" s="378">
        <v>98.71390378409708</v>
      </c>
      <c r="J32" s="284"/>
    </row>
    <row r="33" spans="1:10" s="18" customFormat="1" ht="13.5" customHeight="1">
      <c r="A33" s="288"/>
      <c r="B33" s="267" t="s">
        <v>12</v>
      </c>
      <c r="C33" s="370">
        <v>9933</v>
      </c>
      <c r="D33" s="368">
        <v>36383.31</v>
      </c>
      <c r="E33" s="368">
        <v>426</v>
      </c>
      <c r="F33" s="368">
        <v>9181.587</v>
      </c>
      <c r="G33" s="368">
        <v>25260.555</v>
      </c>
      <c r="H33" s="371">
        <v>92.43518574448807</v>
      </c>
      <c r="I33" s="371">
        <v>25.235711099402447</v>
      </c>
      <c r="J33" s="284"/>
    </row>
    <row r="34" spans="1:10" s="18" customFormat="1" ht="13.5" customHeight="1">
      <c r="A34" s="289"/>
      <c r="B34" s="269" t="s">
        <v>13</v>
      </c>
      <c r="C34" s="372">
        <v>1089254</v>
      </c>
      <c r="D34" s="373">
        <v>1137856.11</v>
      </c>
      <c r="E34" s="373">
        <v>15364</v>
      </c>
      <c r="F34" s="373">
        <v>1096488.387</v>
      </c>
      <c r="G34" s="373">
        <v>39426.555</v>
      </c>
      <c r="H34" s="375">
        <v>100.6641597827504</v>
      </c>
      <c r="I34" s="375">
        <v>96.3644152686406</v>
      </c>
      <c r="J34" s="284"/>
    </row>
    <row r="35" spans="1:10" s="18" customFormat="1" ht="13.5" customHeight="1">
      <c r="A35" s="287" t="s">
        <v>210</v>
      </c>
      <c r="B35" s="271" t="s">
        <v>11</v>
      </c>
      <c r="C35" s="370">
        <v>23819386</v>
      </c>
      <c r="D35" s="368">
        <v>27537119.1</v>
      </c>
      <c r="E35" s="368">
        <v>14010</v>
      </c>
      <c r="F35" s="368">
        <v>27235990.445</v>
      </c>
      <c r="G35" s="368">
        <v>301128.455</v>
      </c>
      <c r="H35" s="378">
        <v>114.34379729603441</v>
      </c>
      <c r="I35" s="378">
        <v>98.90646274976528</v>
      </c>
      <c r="J35" s="284"/>
    </row>
    <row r="36" spans="1:10" s="18" customFormat="1" ht="13.5" customHeight="1">
      <c r="A36" s="288"/>
      <c r="B36" s="267" t="s">
        <v>12</v>
      </c>
      <c r="C36" s="370">
        <v>3030</v>
      </c>
      <c r="D36" s="368">
        <v>32584.112</v>
      </c>
      <c r="E36" s="368">
        <v>103</v>
      </c>
      <c r="F36" s="368">
        <v>3641.042</v>
      </c>
      <c r="G36" s="368">
        <v>28717.608</v>
      </c>
      <c r="H36" s="371">
        <v>120.16640264026404</v>
      </c>
      <c r="I36" s="371">
        <v>11.174286412961017</v>
      </c>
      <c r="J36" s="284"/>
    </row>
    <row r="37" spans="1:10" s="18" customFormat="1" ht="13.5" customHeight="1">
      <c r="A37" s="289"/>
      <c r="B37" s="269" t="s">
        <v>13</v>
      </c>
      <c r="C37" s="372">
        <v>23822416</v>
      </c>
      <c r="D37" s="373">
        <v>27569703.212</v>
      </c>
      <c r="E37" s="373">
        <v>14113</v>
      </c>
      <c r="F37" s="373">
        <v>27239631.487</v>
      </c>
      <c r="G37" s="373">
        <v>329846.063</v>
      </c>
      <c r="H37" s="375">
        <v>114.34453787978515</v>
      </c>
      <c r="I37" s="375">
        <v>98.80277374601431</v>
      </c>
      <c r="J37" s="284"/>
    </row>
    <row r="38" spans="1:10" s="18" customFormat="1" ht="13.5" customHeight="1">
      <c r="A38" s="270" t="s">
        <v>17</v>
      </c>
      <c r="B38" s="271" t="s">
        <v>11</v>
      </c>
      <c r="C38" s="370">
        <v>20963407</v>
      </c>
      <c r="D38" s="368">
        <v>21593859.812</v>
      </c>
      <c r="E38" s="368">
        <v>11</v>
      </c>
      <c r="F38" s="368">
        <v>21593859.812</v>
      </c>
      <c r="G38" s="382">
        <v>0</v>
      </c>
      <c r="H38" s="378">
        <v>103.0073967079874</v>
      </c>
      <c r="I38" s="378">
        <v>100</v>
      </c>
      <c r="J38" s="284"/>
    </row>
    <row r="39" spans="1:10" s="18" customFormat="1" ht="13.5" customHeight="1">
      <c r="A39" s="266"/>
      <c r="B39" s="267" t="s">
        <v>12</v>
      </c>
      <c r="C39" s="109">
        <v>0</v>
      </c>
      <c r="D39" s="382">
        <v>0</v>
      </c>
      <c r="E39" s="382">
        <v>0</v>
      </c>
      <c r="F39" s="382">
        <v>0</v>
      </c>
      <c r="G39" s="382">
        <v>0</v>
      </c>
      <c r="H39" s="381">
        <v>0</v>
      </c>
      <c r="I39" s="381">
        <v>0</v>
      </c>
      <c r="J39" s="284"/>
    </row>
    <row r="40" spans="1:10" s="18" customFormat="1" ht="13.5" customHeight="1">
      <c r="A40" s="268"/>
      <c r="B40" s="269" t="s">
        <v>13</v>
      </c>
      <c r="C40" s="372">
        <v>20963407</v>
      </c>
      <c r="D40" s="373">
        <v>21593859.812</v>
      </c>
      <c r="E40" s="373">
        <v>11</v>
      </c>
      <c r="F40" s="373">
        <v>21593859.812</v>
      </c>
      <c r="G40" s="383">
        <v>0</v>
      </c>
      <c r="H40" s="375">
        <v>103.0073967079874</v>
      </c>
      <c r="I40" s="375">
        <v>100</v>
      </c>
      <c r="J40" s="284"/>
    </row>
    <row r="41" spans="1:10" s="18" customFormat="1" ht="13.5" customHeight="1">
      <c r="A41" s="270" t="s">
        <v>18</v>
      </c>
      <c r="B41" s="271" t="s">
        <v>11</v>
      </c>
      <c r="C41" s="370">
        <v>867188</v>
      </c>
      <c r="D41" s="368">
        <v>959624.99</v>
      </c>
      <c r="E41" s="368">
        <v>11</v>
      </c>
      <c r="F41" s="368">
        <v>959624.99</v>
      </c>
      <c r="G41" s="382">
        <v>0</v>
      </c>
      <c r="H41" s="378">
        <v>110.65939450269147</v>
      </c>
      <c r="I41" s="378">
        <v>100</v>
      </c>
      <c r="J41" s="284"/>
    </row>
    <row r="42" spans="1:10" s="18" customFormat="1" ht="13.5" customHeight="1">
      <c r="A42" s="266"/>
      <c r="B42" s="267" t="s">
        <v>12</v>
      </c>
      <c r="C42" s="109">
        <v>0</v>
      </c>
      <c r="D42" s="382">
        <v>0</v>
      </c>
      <c r="E42" s="382">
        <v>0</v>
      </c>
      <c r="F42" s="382">
        <v>0</v>
      </c>
      <c r="G42" s="382">
        <v>0</v>
      </c>
      <c r="H42" s="381">
        <v>0</v>
      </c>
      <c r="I42" s="381">
        <v>0</v>
      </c>
      <c r="J42" s="284"/>
    </row>
    <row r="43" spans="1:10" s="18" customFormat="1" ht="13.5" customHeight="1">
      <c r="A43" s="268"/>
      <c r="B43" s="269" t="s">
        <v>13</v>
      </c>
      <c r="C43" s="372">
        <v>867188</v>
      </c>
      <c r="D43" s="373">
        <v>959624.99</v>
      </c>
      <c r="E43" s="373">
        <v>11</v>
      </c>
      <c r="F43" s="373">
        <v>959624.99</v>
      </c>
      <c r="G43" s="383">
        <v>0</v>
      </c>
      <c r="H43" s="375">
        <v>110.65939450269147</v>
      </c>
      <c r="I43" s="375">
        <v>100</v>
      </c>
      <c r="J43" s="284"/>
    </row>
    <row r="44" spans="1:10" s="18" customFormat="1" ht="13.5" customHeight="1">
      <c r="A44" s="270" t="s">
        <v>19</v>
      </c>
      <c r="B44" s="271" t="s">
        <v>11</v>
      </c>
      <c r="C44" s="370">
        <v>1607645</v>
      </c>
      <c r="D44" s="368">
        <v>1628140</v>
      </c>
      <c r="E44" s="368">
        <v>7237</v>
      </c>
      <c r="F44" s="368">
        <v>1591218.45</v>
      </c>
      <c r="G44" s="368">
        <v>36921.55</v>
      </c>
      <c r="H44" s="378">
        <v>98.97822280416385</v>
      </c>
      <c r="I44" s="378">
        <v>97.73228653555591</v>
      </c>
      <c r="J44" s="284"/>
    </row>
    <row r="45" spans="1:10" s="18" customFormat="1" ht="13.5" customHeight="1">
      <c r="A45" s="266"/>
      <c r="B45" s="267" t="s">
        <v>12</v>
      </c>
      <c r="C45" s="370">
        <v>2851</v>
      </c>
      <c r="D45" s="368">
        <v>24229.942</v>
      </c>
      <c r="E45" s="368">
        <v>124</v>
      </c>
      <c r="F45" s="368">
        <v>4136.881</v>
      </c>
      <c r="G45" s="368">
        <v>17663.129</v>
      </c>
      <c r="H45" s="371">
        <v>145.10280603297088</v>
      </c>
      <c r="I45" s="371">
        <v>17.073425103535122</v>
      </c>
      <c r="J45" s="284"/>
    </row>
    <row r="46" spans="1:10" s="18" customFormat="1" ht="13.5" customHeight="1">
      <c r="A46" s="268"/>
      <c r="B46" s="269" t="s">
        <v>13</v>
      </c>
      <c r="C46" s="372">
        <v>1610496</v>
      </c>
      <c r="D46" s="373">
        <v>1652369.942</v>
      </c>
      <c r="E46" s="373">
        <v>7361</v>
      </c>
      <c r="F46" s="373">
        <v>1595355.331</v>
      </c>
      <c r="G46" s="373">
        <v>54584.679</v>
      </c>
      <c r="H46" s="375">
        <v>99.05987540484422</v>
      </c>
      <c r="I46" s="375">
        <v>96.54952504576605</v>
      </c>
      <c r="J46" s="284"/>
    </row>
    <row r="47" spans="1:10" s="18" customFormat="1" ht="13.5" customHeight="1">
      <c r="A47" s="270" t="s">
        <v>20</v>
      </c>
      <c r="B47" s="271" t="s">
        <v>11</v>
      </c>
      <c r="C47" s="370">
        <v>817269</v>
      </c>
      <c r="D47" s="368">
        <v>811180.59</v>
      </c>
      <c r="E47" s="368">
        <v>478</v>
      </c>
      <c r="F47" s="368">
        <v>811180.59</v>
      </c>
      <c r="G47" s="382">
        <v>0</v>
      </c>
      <c r="H47" s="378">
        <v>99.25502986164898</v>
      </c>
      <c r="I47" s="378">
        <v>100</v>
      </c>
      <c r="J47" s="284"/>
    </row>
    <row r="48" spans="1:10" s="18" customFormat="1" ht="13.5" customHeight="1">
      <c r="A48" s="266"/>
      <c r="B48" s="267" t="s">
        <v>12</v>
      </c>
      <c r="C48" s="109">
        <v>0</v>
      </c>
      <c r="D48" s="382">
        <v>0</v>
      </c>
      <c r="E48" s="382">
        <v>0</v>
      </c>
      <c r="F48" s="382">
        <v>0</v>
      </c>
      <c r="G48" s="382">
        <v>0</v>
      </c>
      <c r="H48" s="381">
        <v>0</v>
      </c>
      <c r="I48" s="381">
        <v>0</v>
      </c>
      <c r="J48" s="284"/>
    </row>
    <row r="49" spans="1:10" s="18" customFormat="1" ht="13.5" customHeight="1">
      <c r="A49" s="268"/>
      <c r="B49" s="269" t="s">
        <v>13</v>
      </c>
      <c r="C49" s="372">
        <v>817269</v>
      </c>
      <c r="D49" s="373">
        <v>811180.59</v>
      </c>
      <c r="E49" s="373">
        <v>478</v>
      </c>
      <c r="F49" s="373">
        <v>811180.59</v>
      </c>
      <c r="G49" s="383">
        <v>0</v>
      </c>
      <c r="H49" s="375">
        <v>99.25502986164898</v>
      </c>
      <c r="I49" s="375">
        <v>100</v>
      </c>
      <c r="J49" s="284"/>
    </row>
    <row r="50" spans="1:10" s="18" customFormat="1" ht="13.5" customHeight="1">
      <c r="A50" s="270" t="s">
        <v>21</v>
      </c>
      <c r="B50" s="271" t="s">
        <v>11</v>
      </c>
      <c r="C50" s="370">
        <v>203888</v>
      </c>
      <c r="D50" s="368">
        <v>214222.285</v>
      </c>
      <c r="E50" s="368">
        <v>145</v>
      </c>
      <c r="F50" s="368">
        <v>214222.285</v>
      </c>
      <c r="G50" s="382">
        <v>0</v>
      </c>
      <c r="H50" s="378">
        <v>105.06860874597818</v>
      </c>
      <c r="I50" s="378">
        <v>100</v>
      </c>
      <c r="J50" s="284"/>
    </row>
    <row r="51" spans="1:10" s="18" customFormat="1" ht="13.5" customHeight="1">
      <c r="A51" s="266"/>
      <c r="B51" s="267" t="s">
        <v>12</v>
      </c>
      <c r="C51" s="109">
        <v>0</v>
      </c>
      <c r="D51" s="382">
        <v>0</v>
      </c>
      <c r="E51" s="382">
        <v>0</v>
      </c>
      <c r="F51" s="382">
        <v>0</v>
      </c>
      <c r="G51" s="382">
        <v>0</v>
      </c>
      <c r="H51" s="381">
        <v>0</v>
      </c>
      <c r="I51" s="381">
        <v>0</v>
      </c>
      <c r="J51" s="284"/>
    </row>
    <row r="52" spans="1:10" s="18" customFormat="1" ht="13.5" customHeight="1">
      <c r="A52" s="268"/>
      <c r="B52" s="269" t="s">
        <v>13</v>
      </c>
      <c r="C52" s="372">
        <v>203888</v>
      </c>
      <c r="D52" s="373">
        <v>214222.285</v>
      </c>
      <c r="E52" s="373">
        <v>145</v>
      </c>
      <c r="F52" s="373">
        <v>214222.285</v>
      </c>
      <c r="G52" s="383">
        <v>0</v>
      </c>
      <c r="H52" s="375">
        <v>105.06860874597818</v>
      </c>
      <c r="I52" s="375">
        <v>100</v>
      </c>
      <c r="J52" s="284"/>
    </row>
    <row r="53" spans="1:10" s="18" customFormat="1" ht="13.5" customHeight="1">
      <c r="A53" s="270" t="s">
        <v>25</v>
      </c>
      <c r="B53" s="271" t="s">
        <v>11</v>
      </c>
      <c r="C53" s="109">
        <v>0</v>
      </c>
      <c r="D53" s="377">
        <v>0</v>
      </c>
      <c r="E53" s="377">
        <v>0</v>
      </c>
      <c r="F53" s="377">
        <v>0</v>
      </c>
      <c r="G53" s="377">
        <v>0</v>
      </c>
      <c r="H53" s="385">
        <v>0</v>
      </c>
      <c r="I53" s="385">
        <v>0</v>
      </c>
      <c r="J53" s="284"/>
    </row>
    <row r="54" spans="1:10" s="18" customFormat="1" ht="13.5" customHeight="1">
      <c r="A54" s="266"/>
      <c r="B54" s="267" t="s">
        <v>12</v>
      </c>
      <c r="C54" s="380">
        <v>0</v>
      </c>
      <c r="D54" s="377">
        <v>0</v>
      </c>
      <c r="E54" s="377">
        <v>0</v>
      </c>
      <c r="F54" s="377">
        <v>0</v>
      </c>
      <c r="G54" s="377">
        <v>0</v>
      </c>
      <c r="H54" s="381">
        <v>0</v>
      </c>
      <c r="I54" s="381">
        <v>0</v>
      </c>
      <c r="J54" s="284"/>
    </row>
    <row r="55" spans="1:10" s="18" customFormat="1" ht="13.5" customHeight="1">
      <c r="A55" s="268"/>
      <c r="B55" s="269" t="s">
        <v>13</v>
      </c>
      <c r="C55" s="386">
        <v>0</v>
      </c>
      <c r="D55" s="379">
        <v>0</v>
      </c>
      <c r="E55" s="379">
        <v>0</v>
      </c>
      <c r="F55" s="379">
        <v>0</v>
      </c>
      <c r="G55" s="379">
        <v>0</v>
      </c>
      <c r="H55" s="387">
        <v>0</v>
      </c>
      <c r="I55" s="388">
        <v>0</v>
      </c>
      <c r="J55" s="284"/>
    </row>
    <row r="56" spans="1:10" s="18" customFormat="1" ht="13.5" customHeight="1">
      <c r="A56" s="270" t="s">
        <v>26</v>
      </c>
      <c r="B56" s="271" t="s">
        <v>11</v>
      </c>
      <c r="C56" s="370">
        <v>7585049</v>
      </c>
      <c r="D56" s="368">
        <v>7779030.263</v>
      </c>
      <c r="E56" s="368">
        <v>1460</v>
      </c>
      <c r="F56" s="368">
        <v>7779030.263</v>
      </c>
      <c r="G56" s="382">
        <v>0</v>
      </c>
      <c r="H56" s="378">
        <v>102.557416082612</v>
      </c>
      <c r="I56" s="378">
        <v>100</v>
      </c>
      <c r="J56" s="284"/>
    </row>
    <row r="57" spans="1:10" s="18" customFormat="1" ht="13.5" customHeight="1">
      <c r="A57" s="266"/>
      <c r="B57" s="267" t="s">
        <v>12</v>
      </c>
      <c r="C57" s="370">
        <v>1375</v>
      </c>
      <c r="D57" s="368">
        <v>14034.452</v>
      </c>
      <c r="E57" s="368">
        <v>7</v>
      </c>
      <c r="F57" s="368">
        <v>13627.407</v>
      </c>
      <c r="G57" s="368">
        <v>407.045</v>
      </c>
      <c r="H57" s="381">
        <v>991.0841454545455</v>
      </c>
      <c r="I57" s="381">
        <v>97.09967300468875</v>
      </c>
      <c r="J57" s="284"/>
    </row>
    <row r="58" spans="1:10" s="18" customFormat="1" ht="13.5" customHeight="1">
      <c r="A58" s="268"/>
      <c r="B58" s="269" t="s">
        <v>13</v>
      </c>
      <c r="C58" s="372">
        <v>7586424</v>
      </c>
      <c r="D58" s="373">
        <v>7793064.715</v>
      </c>
      <c r="E58" s="373">
        <v>1467</v>
      </c>
      <c r="F58" s="373">
        <v>7792657.67</v>
      </c>
      <c r="G58" s="373">
        <v>407.045</v>
      </c>
      <c r="H58" s="375">
        <v>102.71845694361402</v>
      </c>
      <c r="I58" s="375">
        <v>99.9947768302345</v>
      </c>
      <c r="J58" s="284"/>
    </row>
    <row r="59" spans="1:10" s="18" customFormat="1" ht="13.5" customHeight="1">
      <c r="A59" s="270" t="s">
        <v>22</v>
      </c>
      <c r="B59" s="271" t="s">
        <v>11</v>
      </c>
      <c r="C59" s="380">
        <v>0</v>
      </c>
      <c r="D59" s="368">
        <v>1533.6</v>
      </c>
      <c r="E59" s="368">
        <v>42</v>
      </c>
      <c r="F59" s="368">
        <v>1304.044</v>
      </c>
      <c r="G59" s="368">
        <v>229.556</v>
      </c>
      <c r="H59" s="385">
        <v>0</v>
      </c>
      <c r="I59" s="378">
        <v>85.03155972874282</v>
      </c>
      <c r="J59" s="284"/>
    </row>
    <row r="60" spans="1:10" s="18" customFormat="1" ht="13.5" customHeight="1">
      <c r="A60" s="266" t="s">
        <v>352</v>
      </c>
      <c r="B60" s="267" t="s">
        <v>12</v>
      </c>
      <c r="C60" s="380">
        <v>0</v>
      </c>
      <c r="D60" s="368">
        <v>83884.995</v>
      </c>
      <c r="E60" s="368">
        <v>2570</v>
      </c>
      <c r="F60" s="368">
        <v>26303.971</v>
      </c>
      <c r="G60" s="368">
        <v>48687.239</v>
      </c>
      <c r="H60" s="381">
        <v>0</v>
      </c>
      <c r="I60" s="371">
        <v>31.357182533062083</v>
      </c>
      <c r="J60" s="284"/>
    </row>
    <row r="61" spans="1:10" s="18" customFormat="1" ht="13.5" customHeight="1">
      <c r="A61" s="268"/>
      <c r="B61" s="269" t="s">
        <v>13</v>
      </c>
      <c r="C61" s="386">
        <v>0</v>
      </c>
      <c r="D61" s="373">
        <v>85418.595</v>
      </c>
      <c r="E61" s="373">
        <v>2612</v>
      </c>
      <c r="F61" s="373">
        <v>27608.015</v>
      </c>
      <c r="G61" s="373">
        <v>48916.795</v>
      </c>
      <c r="H61" s="388">
        <v>0</v>
      </c>
      <c r="I61" s="375">
        <v>32.32084887371421</v>
      </c>
      <c r="J61" s="284"/>
    </row>
    <row r="62" spans="1:16" s="18" customFormat="1" ht="13.5" customHeight="1">
      <c r="A62" s="272" t="s">
        <v>363</v>
      </c>
      <c r="B62" s="271" t="s">
        <v>11</v>
      </c>
      <c r="C62" s="370">
        <v>681968</v>
      </c>
      <c r="D62" s="368">
        <v>679615.9</v>
      </c>
      <c r="E62" s="368">
        <v>23567</v>
      </c>
      <c r="F62" s="368">
        <v>679615.9</v>
      </c>
      <c r="G62" s="377">
        <v>0</v>
      </c>
      <c r="H62" s="378">
        <v>99.6551011191141</v>
      </c>
      <c r="I62" s="378">
        <v>100</v>
      </c>
      <c r="J62" s="284"/>
      <c r="K62" s="290"/>
      <c r="L62" s="290"/>
      <c r="M62" s="290"/>
      <c r="N62" s="290"/>
      <c r="O62" s="290"/>
      <c r="P62" s="290"/>
    </row>
    <row r="63" spans="1:16" s="18" customFormat="1" ht="13.5" customHeight="1">
      <c r="A63" s="266"/>
      <c r="B63" s="267" t="s">
        <v>12</v>
      </c>
      <c r="C63" s="109">
        <v>0</v>
      </c>
      <c r="D63" s="382">
        <v>0</v>
      </c>
      <c r="E63" s="382">
        <v>0</v>
      </c>
      <c r="F63" s="382">
        <v>0</v>
      </c>
      <c r="G63" s="377">
        <v>0</v>
      </c>
      <c r="H63" s="381">
        <v>0</v>
      </c>
      <c r="I63" s="381">
        <v>0</v>
      </c>
      <c r="J63" s="284"/>
      <c r="K63" s="290"/>
      <c r="L63" s="290"/>
      <c r="M63" s="290"/>
      <c r="N63" s="290"/>
      <c r="O63" s="290"/>
      <c r="P63" s="290"/>
    </row>
    <row r="64" spans="1:16" s="18" customFormat="1" ht="13.5" customHeight="1">
      <c r="A64" s="268"/>
      <c r="B64" s="269" t="s">
        <v>13</v>
      </c>
      <c r="C64" s="372">
        <v>681968</v>
      </c>
      <c r="D64" s="373">
        <v>679615.9</v>
      </c>
      <c r="E64" s="373">
        <v>23567</v>
      </c>
      <c r="F64" s="373">
        <v>679615.9</v>
      </c>
      <c r="G64" s="377">
        <v>0</v>
      </c>
      <c r="H64" s="375">
        <v>99.6551011191141</v>
      </c>
      <c r="I64" s="375">
        <v>100</v>
      </c>
      <c r="J64" s="284"/>
      <c r="K64" s="290"/>
      <c r="L64" s="290"/>
      <c r="M64" s="290"/>
      <c r="N64" s="290"/>
      <c r="O64" s="290"/>
      <c r="P64" s="290"/>
    </row>
    <row r="65" spans="1:16" s="18" customFormat="1" ht="13.5" customHeight="1">
      <c r="A65" s="270" t="s">
        <v>364</v>
      </c>
      <c r="B65" s="271" t="s">
        <v>11</v>
      </c>
      <c r="C65" s="370">
        <v>12005247</v>
      </c>
      <c r="D65" s="368">
        <v>12063622</v>
      </c>
      <c r="E65" s="368">
        <v>363691</v>
      </c>
      <c r="F65" s="368">
        <v>12027008.7</v>
      </c>
      <c r="G65" s="384">
        <v>36562.4</v>
      </c>
      <c r="H65" s="378">
        <v>100.18126824046185</v>
      </c>
      <c r="I65" s="378">
        <v>99.69649828219087</v>
      </c>
      <c r="J65" s="284"/>
      <c r="K65" s="290"/>
      <c r="L65" s="290"/>
      <c r="M65" s="290"/>
      <c r="N65" s="290"/>
      <c r="O65" s="290"/>
      <c r="P65" s="290"/>
    </row>
    <row r="66" spans="1:16" s="18" customFormat="1" ht="13.5" customHeight="1">
      <c r="A66" s="266"/>
      <c r="B66" s="267" t="s">
        <v>12</v>
      </c>
      <c r="C66" s="109">
        <v>24657</v>
      </c>
      <c r="D66" s="382">
        <v>0</v>
      </c>
      <c r="E66" s="382">
        <v>0</v>
      </c>
      <c r="F66" s="382">
        <v>0</v>
      </c>
      <c r="G66" s="377">
        <v>0</v>
      </c>
      <c r="H66" s="381">
        <v>0</v>
      </c>
      <c r="I66" s="381">
        <v>0</v>
      </c>
      <c r="J66" s="284"/>
      <c r="K66" s="290"/>
      <c r="L66" s="290"/>
      <c r="M66" s="290"/>
      <c r="N66" s="290"/>
      <c r="O66" s="290"/>
      <c r="P66" s="290"/>
    </row>
    <row r="67" spans="1:16" s="18" customFormat="1" ht="13.5" customHeight="1">
      <c r="A67" s="268"/>
      <c r="B67" s="269" t="s">
        <v>13</v>
      </c>
      <c r="C67" s="372">
        <v>12029904</v>
      </c>
      <c r="D67" s="373">
        <v>12063622</v>
      </c>
      <c r="E67" s="373">
        <v>363691</v>
      </c>
      <c r="F67" s="373">
        <v>12027008.7</v>
      </c>
      <c r="G67" s="373">
        <v>36562.4</v>
      </c>
      <c r="H67" s="375">
        <v>99.97593247626914</v>
      </c>
      <c r="I67" s="375">
        <v>99.69649828219087</v>
      </c>
      <c r="J67" s="284"/>
      <c r="K67" s="290"/>
      <c r="L67" s="290"/>
      <c r="M67" s="290"/>
      <c r="N67" s="290"/>
      <c r="O67" s="290"/>
      <c r="P67" s="290"/>
    </row>
    <row r="68" spans="1:10" s="18" customFormat="1" ht="13.5" customHeight="1">
      <c r="A68" s="270" t="s">
        <v>235</v>
      </c>
      <c r="B68" s="271" t="s">
        <v>11</v>
      </c>
      <c r="C68" s="370">
        <v>2123</v>
      </c>
      <c r="D68" s="368">
        <v>2123.4</v>
      </c>
      <c r="E68" s="368">
        <v>31</v>
      </c>
      <c r="F68" s="368">
        <v>2123.4</v>
      </c>
      <c r="G68" s="382">
        <v>0</v>
      </c>
      <c r="H68" s="378">
        <v>100.01884126236457</v>
      </c>
      <c r="I68" s="378">
        <v>100</v>
      </c>
      <c r="J68" s="284"/>
    </row>
    <row r="69" spans="1:10" s="18" customFormat="1" ht="13.5" customHeight="1">
      <c r="A69" s="266"/>
      <c r="B69" s="267" t="s">
        <v>12</v>
      </c>
      <c r="C69" s="109">
        <v>0</v>
      </c>
      <c r="D69" s="382">
        <v>0</v>
      </c>
      <c r="E69" s="382">
        <v>0</v>
      </c>
      <c r="F69" s="382">
        <v>0</v>
      </c>
      <c r="G69" s="382">
        <v>0</v>
      </c>
      <c r="H69" s="381">
        <v>0</v>
      </c>
      <c r="I69" s="381">
        <v>0</v>
      </c>
      <c r="J69" s="284"/>
    </row>
    <row r="70" spans="1:10" s="18" customFormat="1" ht="13.5" customHeight="1">
      <c r="A70" s="268"/>
      <c r="B70" s="269" t="s">
        <v>13</v>
      </c>
      <c r="C70" s="372">
        <v>2123</v>
      </c>
      <c r="D70" s="373">
        <v>2123.4</v>
      </c>
      <c r="E70" s="373">
        <v>31</v>
      </c>
      <c r="F70" s="373">
        <v>2123.4</v>
      </c>
      <c r="G70" s="383">
        <v>0</v>
      </c>
      <c r="H70" s="375">
        <v>100.01884126236457</v>
      </c>
      <c r="I70" s="375">
        <v>100</v>
      </c>
      <c r="J70" s="284"/>
    </row>
    <row r="71" spans="1:10" s="18" customFormat="1" ht="13.5" customHeight="1">
      <c r="A71" s="270" t="s">
        <v>23</v>
      </c>
      <c r="B71" s="271" t="s">
        <v>11</v>
      </c>
      <c r="C71" s="109">
        <v>0</v>
      </c>
      <c r="D71" s="382">
        <v>0</v>
      </c>
      <c r="E71" s="382">
        <v>0</v>
      </c>
      <c r="F71" s="382">
        <v>0</v>
      </c>
      <c r="G71" s="382">
        <v>0</v>
      </c>
      <c r="H71" s="381">
        <v>0</v>
      </c>
      <c r="I71" s="381">
        <v>0</v>
      </c>
      <c r="J71" s="284"/>
    </row>
    <row r="72" spans="1:10" s="18" customFormat="1" ht="13.5" customHeight="1">
      <c r="A72" s="266"/>
      <c r="B72" s="267" t="s">
        <v>12</v>
      </c>
      <c r="C72" s="109">
        <v>0</v>
      </c>
      <c r="D72" s="382">
        <v>0</v>
      </c>
      <c r="E72" s="382">
        <v>0</v>
      </c>
      <c r="F72" s="382">
        <v>0</v>
      </c>
      <c r="G72" s="382">
        <v>0</v>
      </c>
      <c r="H72" s="381">
        <v>0</v>
      </c>
      <c r="I72" s="381">
        <v>0</v>
      </c>
      <c r="J72" s="284"/>
    </row>
    <row r="73" spans="1:10" s="18" customFormat="1" ht="13.5" customHeight="1">
      <c r="A73" s="268"/>
      <c r="B73" s="269" t="s">
        <v>13</v>
      </c>
      <c r="C73" s="389">
        <v>0</v>
      </c>
      <c r="D73" s="383">
        <v>0</v>
      </c>
      <c r="E73" s="383">
        <v>0</v>
      </c>
      <c r="F73" s="383">
        <v>0</v>
      </c>
      <c r="G73" s="383">
        <v>0</v>
      </c>
      <c r="H73" s="388">
        <v>0</v>
      </c>
      <c r="I73" s="388">
        <v>0</v>
      </c>
      <c r="J73" s="284"/>
    </row>
    <row r="74" spans="1:10" s="18" customFormat="1" ht="13.5" customHeight="1">
      <c r="A74" s="270" t="s">
        <v>24</v>
      </c>
      <c r="B74" s="271" t="s">
        <v>11</v>
      </c>
      <c r="C74" s="370">
        <v>9162447</v>
      </c>
      <c r="D74" s="368">
        <v>9162448.1</v>
      </c>
      <c r="E74" s="368">
        <v>121</v>
      </c>
      <c r="F74" s="368">
        <v>9162448.1</v>
      </c>
      <c r="G74" s="382">
        <v>0</v>
      </c>
      <c r="H74" s="378">
        <v>100.00001200552646</v>
      </c>
      <c r="I74" s="378">
        <v>100</v>
      </c>
      <c r="J74" s="284"/>
    </row>
    <row r="75" spans="1:10" s="18" customFormat="1" ht="13.5" customHeight="1">
      <c r="A75" s="266"/>
      <c r="B75" s="267" t="s">
        <v>12</v>
      </c>
      <c r="C75" s="109">
        <v>0</v>
      </c>
      <c r="D75" s="382">
        <v>0</v>
      </c>
      <c r="E75" s="382">
        <v>0</v>
      </c>
      <c r="F75" s="382">
        <v>0</v>
      </c>
      <c r="G75" s="382">
        <v>0</v>
      </c>
      <c r="H75" s="381">
        <v>0</v>
      </c>
      <c r="I75" s="381">
        <v>0</v>
      </c>
      <c r="J75" s="284"/>
    </row>
    <row r="76" spans="1:10" s="18" customFormat="1" ht="13.5" customHeight="1">
      <c r="A76" s="268"/>
      <c r="B76" s="269" t="s">
        <v>13</v>
      </c>
      <c r="C76" s="372">
        <v>9162447</v>
      </c>
      <c r="D76" s="373">
        <v>9162448.1</v>
      </c>
      <c r="E76" s="373">
        <v>121</v>
      </c>
      <c r="F76" s="373">
        <v>9162448.1</v>
      </c>
      <c r="G76" s="383">
        <v>0</v>
      </c>
      <c r="H76" s="375">
        <v>100.00001200552646</v>
      </c>
      <c r="I76" s="375">
        <v>100</v>
      </c>
      <c r="J76" s="284"/>
    </row>
    <row r="77" spans="1:10" s="18" customFormat="1" ht="13.5" customHeight="1">
      <c r="A77" s="270" t="s">
        <v>31</v>
      </c>
      <c r="B77" s="271" t="s">
        <v>11</v>
      </c>
      <c r="C77" s="370">
        <v>8998</v>
      </c>
      <c r="D77" s="368">
        <v>9042.5</v>
      </c>
      <c r="E77" s="368">
        <v>1326</v>
      </c>
      <c r="F77" s="368">
        <v>9042.5</v>
      </c>
      <c r="G77" s="382">
        <v>0</v>
      </c>
      <c r="H77" s="378">
        <v>100.49455434541008</v>
      </c>
      <c r="I77" s="378">
        <v>100</v>
      </c>
      <c r="J77" s="284"/>
    </row>
    <row r="78" spans="1:10" s="18" customFormat="1" ht="13.5" customHeight="1">
      <c r="A78" s="266"/>
      <c r="B78" s="267" t="s">
        <v>12</v>
      </c>
      <c r="C78" s="109">
        <v>0</v>
      </c>
      <c r="D78" s="382">
        <v>0</v>
      </c>
      <c r="E78" s="382">
        <v>0</v>
      </c>
      <c r="F78" s="382">
        <v>0</v>
      </c>
      <c r="G78" s="382">
        <v>0</v>
      </c>
      <c r="H78" s="381">
        <v>0</v>
      </c>
      <c r="I78" s="381">
        <v>0</v>
      </c>
      <c r="J78" s="284"/>
    </row>
    <row r="79" spans="1:10" s="18" customFormat="1" ht="13.5" customHeight="1">
      <c r="A79" s="268"/>
      <c r="B79" s="269" t="s">
        <v>13</v>
      </c>
      <c r="C79" s="372">
        <v>8998</v>
      </c>
      <c r="D79" s="373">
        <v>9042.5</v>
      </c>
      <c r="E79" s="373">
        <v>1326</v>
      </c>
      <c r="F79" s="373">
        <v>9042.5</v>
      </c>
      <c r="G79" s="383">
        <v>0</v>
      </c>
      <c r="H79" s="375">
        <v>100.49455434541008</v>
      </c>
      <c r="I79" s="375">
        <v>100</v>
      </c>
      <c r="J79" s="284"/>
    </row>
    <row r="80" spans="1:10" s="18" customFormat="1" ht="13.5" customHeight="1">
      <c r="A80" s="266" t="s">
        <v>27</v>
      </c>
      <c r="B80" s="267" t="s">
        <v>11</v>
      </c>
      <c r="C80" s="380">
        <v>0</v>
      </c>
      <c r="D80" s="377">
        <v>0</v>
      </c>
      <c r="E80" s="377">
        <v>0</v>
      </c>
      <c r="F80" s="377">
        <v>0</v>
      </c>
      <c r="G80" s="377">
        <v>0</v>
      </c>
      <c r="H80" s="381">
        <v>0</v>
      </c>
      <c r="I80" s="381">
        <v>0</v>
      </c>
      <c r="J80" s="284"/>
    </row>
    <row r="81" spans="1:10" s="18" customFormat="1" ht="13.5" customHeight="1">
      <c r="A81" s="266"/>
      <c r="B81" s="267" t="s">
        <v>12</v>
      </c>
      <c r="C81" s="380">
        <v>0</v>
      </c>
      <c r="D81" s="377">
        <v>0</v>
      </c>
      <c r="E81" s="377">
        <v>0</v>
      </c>
      <c r="F81" s="377">
        <v>0</v>
      </c>
      <c r="G81" s="377">
        <v>0</v>
      </c>
      <c r="H81" s="381">
        <v>0</v>
      </c>
      <c r="I81" s="381">
        <v>0</v>
      </c>
      <c r="J81" s="284"/>
    </row>
    <row r="82" spans="1:10" s="18" customFormat="1" ht="13.5" customHeight="1">
      <c r="A82" s="273"/>
      <c r="B82" s="274" t="s">
        <v>13</v>
      </c>
      <c r="C82" s="390">
        <v>0</v>
      </c>
      <c r="D82" s="391">
        <v>0</v>
      </c>
      <c r="E82" s="391">
        <v>0</v>
      </c>
      <c r="F82" s="391">
        <v>0</v>
      </c>
      <c r="G82" s="391">
        <v>0</v>
      </c>
      <c r="H82" s="392">
        <v>0</v>
      </c>
      <c r="I82" s="392">
        <v>0</v>
      </c>
      <c r="J82" s="284"/>
    </row>
    <row r="83" spans="1:9" s="18" customFormat="1" ht="13.5" customHeight="1">
      <c r="A83" s="275" t="s">
        <v>261</v>
      </c>
      <c r="B83" s="275"/>
      <c r="C83" s="291"/>
      <c r="D83" s="291"/>
      <c r="E83" s="291"/>
      <c r="F83" s="52"/>
      <c r="G83" s="52"/>
      <c r="H83" s="292"/>
      <c r="I83" s="292"/>
    </row>
    <row r="84" spans="1:9" s="18" customFormat="1" ht="13.5" customHeight="1">
      <c r="A84" s="18" t="s">
        <v>234</v>
      </c>
      <c r="C84" s="52"/>
      <c r="D84" s="52"/>
      <c r="E84" s="52"/>
      <c r="F84" s="52"/>
      <c r="G84" s="52"/>
      <c r="H84" s="292"/>
      <c r="I84" s="292"/>
    </row>
    <row r="85" spans="1:9" s="18" customFormat="1" ht="18" customHeight="1">
      <c r="A85" s="451" t="s">
        <v>29</v>
      </c>
      <c r="B85" s="451"/>
      <c r="C85" s="451"/>
      <c r="D85" s="52"/>
      <c r="E85" s="52"/>
      <c r="F85" s="52"/>
      <c r="G85" s="52"/>
      <c r="H85" s="292"/>
      <c r="I85" s="292"/>
    </row>
  </sheetData>
  <sheetProtection/>
  <mergeCells count="10">
    <mergeCell ref="A1:C1"/>
    <mergeCell ref="A85:C85"/>
    <mergeCell ref="D4:F4"/>
    <mergeCell ref="G6:G7"/>
    <mergeCell ref="H6:I6"/>
    <mergeCell ref="A3:I3"/>
    <mergeCell ref="A6:B7"/>
    <mergeCell ref="C6:C7"/>
    <mergeCell ref="D6:E6"/>
    <mergeCell ref="F6:F7"/>
  </mergeCells>
  <printOptions/>
  <pageMargins left="0.5905511811023623" right="0.5905511811023623" top="0.5905511811023623" bottom="0.3937007874015748" header="0.5118110236220472" footer="0.5118110236220472"/>
  <pageSetup blackAndWhite="1" fitToWidth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1" width="10.25390625" style="4" bestFit="1" customWidth="1"/>
    <col min="2" max="2" width="3.25390625" style="4" customWidth="1"/>
    <col min="3" max="8" width="13.00390625" style="4" customWidth="1"/>
    <col min="9" max="16384" width="9.00390625" style="4" customWidth="1"/>
  </cols>
  <sheetData>
    <row r="1" spans="1:3" ht="13.5">
      <c r="A1" s="463"/>
      <c r="B1" s="463"/>
      <c r="C1" s="463"/>
    </row>
    <row r="2" spans="1:7" ht="13.5">
      <c r="A2" s="470" t="s">
        <v>0</v>
      </c>
      <c r="B2" s="470"/>
      <c r="G2" s="293"/>
    </row>
    <row r="3" spans="1:8" ht="17.25">
      <c r="A3" s="447" t="s">
        <v>218</v>
      </c>
      <c r="B3" s="447"/>
      <c r="C3" s="447"/>
      <c r="D3" s="447"/>
      <c r="E3" s="447"/>
      <c r="F3" s="447"/>
      <c r="G3" s="447"/>
      <c r="H3" s="447"/>
    </row>
    <row r="4" spans="5:8" ht="13.5">
      <c r="E4" s="76" t="s">
        <v>362</v>
      </c>
      <c r="H4" s="14" t="s">
        <v>28</v>
      </c>
    </row>
    <row r="5" spans="4:8" ht="6" customHeight="1" thickBot="1">
      <c r="D5" s="8"/>
      <c r="E5" s="294"/>
      <c r="F5" s="8"/>
      <c r="G5" s="8"/>
      <c r="H5" s="7"/>
    </row>
    <row r="6" spans="1:8" s="18" customFormat="1" ht="16.5" customHeight="1" thickTop="1">
      <c r="A6" s="457" t="s">
        <v>39</v>
      </c>
      <c r="B6" s="457"/>
      <c r="C6" s="467" t="s">
        <v>38</v>
      </c>
      <c r="D6" s="467" t="s">
        <v>37</v>
      </c>
      <c r="E6" s="464" t="s">
        <v>36</v>
      </c>
      <c r="F6" s="464" t="s">
        <v>7</v>
      </c>
      <c r="G6" s="464" t="s">
        <v>35</v>
      </c>
      <c r="H6" s="466"/>
    </row>
    <row r="7" spans="1:8" s="18" customFormat="1" ht="16.5" customHeight="1">
      <c r="A7" s="459"/>
      <c r="B7" s="459"/>
      <c r="C7" s="468"/>
      <c r="D7" s="468"/>
      <c r="E7" s="465"/>
      <c r="F7" s="465"/>
      <c r="G7" s="50" t="s">
        <v>213</v>
      </c>
      <c r="H7" s="19" t="s">
        <v>34</v>
      </c>
    </row>
    <row r="8" spans="1:8" s="18" customFormat="1" ht="21" customHeight="1">
      <c r="A8" s="475" t="s">
        <v>346</v>
      </c>
      <c r="B8" s="476"/>
      <c r="C8" s="393">
        <v>119467967</v>
      </c>
      <c r="D8" s="394">
        <v>118096865</v>
      </c>
      <c r="E8" s="394">
        <v>95674</v>
      </c>
      <c r="F8" s="394">
        <v>1275427</v>
      </c>
      <c r="G8" s="395">
        <v>98.9</v>
      </c>
      <c r="H8" s="395">
        <v>98.6</v>
      </c>
    </row>
    <row r="9" spans="1:8" s="18" customFormat="1" ht="21" customHeight="1">
      <c r="A9" s="473" t="s">
        <v>353</v>
      </c>
      <c r="B9" s="474"/>
      <c r="C9" s="393">
        <v>120779912</v>
      </c>
      <c r="D9" s="394">
        <v>119563637</v>
      </c>
      <c r="E9" s="394">
        <v>103504</v>
      </c>
      <c r="F9" s="394">
        <v>1112772</v>
      </c>
      <c r="G9" s="395">
        <v>99</v>
      </c>
      <c r="H9" s="395">
        <v>98.9</v>
      </c>
    </row>
    <row r="10" spans="1:8" s="30" customFormat="1" ht="21" customHeight="1">
      <c r="A10" s="471" t="s">
        <v>365</v>
      </c>
      <c r="B10" s="472"/>
      <c r="C10" s="396">
        <v>117712857.181</v>
      </c>
      <c r="D10" s="397">
        <v>116287233.276</v>
      </c>
      <c r="E10" s="397">
        <v>75089.867</v>
      </c>
      <c r="F10" s="397">
        <v>1350534.038</v>
      </c>
      <c r="G10" s="398">
        <f>D10/C10*100</f>
        <v>98.78889703373022</v>
      </c>
      <c r="H10" s="398">
        <v>99</v>
      </c>
    </row>
    <row r="11" spans="3:8" s="18" customFormat="1" ht="21" customHeight="1">
      <c r="C11" s="109"/>
      <c r="D11" s="110"/>
      <c r="E11" s="110"/>
      <c r="F11" s="110"/>
      <c r="G11" s="111"/>
      <c r="H11" s="111"/>
    </row>
    <row r="12" spans="2:8" s="18" customFormat="1" ht="21" customHeight="1">
      <c r="B12" s="18" t="s">
        <v>11</v>
      </c>
      <c r="C12" s="109">
        <v>116603743.143</v>
      </c>
      <c r="D12" s="110">
        <v>115925447.966</v>
      </c>
      <c r="E12" s="110">
        <v>181.136</v>
      </c>
      <c r="F12" s="110">
        <v>678114.041</v>
      </c>
      <c r="G12" s="111">
        <f>D12/C12*100</f>
        <v>99.41829039212905</v>
      </c>
      <c r="H12" s="111">
        <v>99.70783882619851</v>
      </c>
    </row>
    <row r="13" spans="1:8" s="18" customFormat="1" ht="21" customHeight="1">
      <c r="A13" s="295" t="s">
        <v>366</v>
      </c>
      <c r="B13" s="18" t="s">
        <v>12</v>
      </c>
      <c r="C13" s="109">
        <v>1109114.038</v>
      </c>
      <c r="D13" s="110">
        <v>361785.31</v>
      </c>
      <c r="E13" s="110">
        <v>74908.731</v>
      </c>
      <c r="F13" s="110">
        <v>672419.997</v>
      </c>
      <c r="G13" s="111">
        <f>D13/C13*100</f>
        <v>32.61930672632962</v>
      </c>
      <c r="H13" s="111">
        <v>31.383829407393748</v>
      </c>
    </row>
    <row r="14" spans="2:8" s="18" customFormat="1" ht="21" customHeight="1">
      <c r="B14" s="18" t="s">
        <v>13</v>
      </c>
      <c r="C14" s="109">
        <v>117712857.181</v>
      </c>
      <c r="D14" s="110">
        <v>116287233.276</v>
      </c>
      <c r="E14" s="110">
        <v>75089.867</v>
      </c>
      <c r="F14" s="110">
        <v>1350534.038</v>
      </c>
      <c r="G14" s="111">
        <f>D14/C14*100</f>
        <v>98.78889703373022</v>
      </c>
      <c r="H14" s="111">
        <v>98.99298237607591</v>
      </c>
    </row>
    <row r="15" spans="3:8" s="18" customFormat="1" ht="21" customHeight="1">
      <c r="C15" s="109"/>
      <c r="D15" s="110"/>
      <c r="E15" s="110"/>
      <c r="F15" s="110"/>
      <c r="G15" s="111"/>
      <c r="H15" s="111"/>
    </row>
    <row r="16" spans="2:8" s="18" customFormat="1" ht="21" customHeight="1">
      <c r="B16" s="18" t="s">
        <v>11</v>
      </c>
      <c r="C16" s="109">
        <v>67371495.487</v>
      </c>
      <c r="D16" s="110">
        <v>66819078.707</v>
      </c>
      <c r="E16" s="110">
        <v>181.136</v>
      </c>
      <c r="F16" s="110">
        <v>552235.644</v>
      </c>
      <c r="G16" s="111">
        <f>D16/C16*100</f>
        <v>99.1800437618212</v>
      </c>
      <c r="H16" s="111">
        <v>99.59529392861354</v>
      </c>
    </row>
    <row r="17" spans="1:8" s="18" customFormat="1" ht="21" customHeight="1">
      <c r="A17" s="295" t="s">
        <v>33</v>
      </c>
      <c r="B17" s="18" t="s">
        <v>12</v>
      </c>
      <c r="C17" s="109">
        <v>812530.886</v>
      </c>
      <c r="D17" s="110">
        <v>283797.612</v>
      </c>
      <c r="E17" s="110">
        <v>62507.572</v>
      </c>
      <c r="F17" s="110">
        <v>466225.702</v>
      </c>
      <c r="G17" s="111">
        <f>D17/C17*100</f>
        <v>34.92760913952507</v>
      </c>
      <c r="H17" s="111">
        <v>33.829863294541255</v>
      </c>
    </row>
    <row r="18" spans="1:8" s="18" customFormat="1" ht="21" customHeight="1">
      <c r="A18" s="295"/>
      <c r="B18" s="18" t="s">
        <v>13</v>
      </c>
      <c r="C18" s="109">
        <v>68184026.373</v>
      </c>
      <c r="D18" s="110">
        <v>67102876.319</v>
      </c>
      <c r="E18" s="110">
        <v>62688.708</v>
      </c>
      <c r="F18" s="110">
        <v>1018461.346</v>
      </c>
      <c r="G18" s="111">
        <f>D18/C18*100</f>
        <v>98.414364607796</v>
      </c>
      <c r="H18" s="111">
        <v>98.73301277800088</v>
      </c>
    </row>
    <row r="19" spans="1:8" s="18" customFormat="1" ht="21" customHeight="1">
      <c r="A19" s="295"/>
      <c r="C19" s="109"/>
      <c r="D19" s="110"/>
      <c r="E19" s="110"/>
      <c r="F19" s="110"/>
      <c r="G19" s="111"/>
      <c r="H19" s="111"/>
    </row>
    <row r="20" spans="1:8" s="18" customFormat="1" ht="21" customHeight="1">
      <c r="A20" s="295"/>
      <c r="B20" s="18" t="s">
        <v>11</v>
      </c>
      <c r="C20" s="109">
        <v>16705134.164</v>
      </c>
      <c r="D20" s="110">
        <v>16579255.767</v>
      </c>
      <c r="E20" s="110">
        <v>0</v>
      </c>
      <c r="F20" s="110">
        <v>125878.397</v>
      </c>
      <c r="G20" s="111">
        <f>D20/C20*100</f>
        <v>99.24646880555278</v>
      </c>
      <c r="H20" s="111">
        <v>99.60691101153319</v>
      </c>
    </row>
    <row r="21" spans="1:8" s="18" customFormat="1" ht="21" customHeight="1">
      <c r="A21" s="295" t="s">
        <v>232</v>
      </c>
      <c r="B21" s="18" t="s">
        <v>12</v>
      </c>
      <c r="C21" s="109">
        <v>296583.152</v>
      </c>
      <c r="D21" s="110">
        <v>77987.698</v>
      </c>
      <c r="E21" s="110">
        <v>12401.159</v>
      </c>
      <c r="F21" s="110">
        <v>206194.295</v>
      </c>
      <c r="G21" s="111">
        <f>D21/C21*100</f>
        <v>26.29539050822415</v>
      </c>
      <c r="H21" s="111">
        <v>24.602286127107234</v>
      </c>
    </row>
    <row r="22" spans="1:8" s="18" customFormat="1" ht="21" customHeight="1">
      <c r="A22" s="295"/>
      <c r="B22" s="18" t="s">
        <v>13</v>
      </c>
      <c r="C22" s="109">
        <v>17001717.316</v>
      </c>
      <c r="D22" s="110">
        <v>16657243.465</v>
      </c>
      <c r="E22" s="110">
        <v>12401.159</v>
      </c>
      <c r="F22" s="110">
        <v>332072.692</v>
      </c>
      <c r="G22" s="111">
        <f>D22/C22*100</f>
        <v>97.97388790439527</v>
      </c>
      <c r="H22" s="111">
        <v>98.14574295230824</v>
      </c>
    </row>
    <row r="23" spans="1:8" s="18" customFormat="1" ht="21" customHeight="1">
      <c r="A23" s="295"/>
      <c r="C23" s="109"/>
      <c r="D23" s="110"/>
      <c r="E23" s="110"/>
      <c r="F23" s="110"/>
      <c r="G23" s="111"/>
      <c r="H23" s="111"/>
    </row>
    <row r="24" spans="1:8" s="18" customFormat="1" ht="21" customHeight="1">
      <c r="A24" s="295"/>
      <c r="B24" s="18" t="s">
        <v>11</v>
      </c>
      <c r="C24" s="109">
        <v>32527113.492</v>
      </c>
      <c r="D24" s="110">
        <v>32527113.492</v>
      </c>
      <c r="E24" s="110">
        <v>0</v>
      </c>
      <c r="F24" s="110">
        <v>0</v>
      </c>
      <c r="G24" s="399">
        <v>100</v>
      </c>
      <c r="H24" s="399">
        <v>100</v>
      </c>
    </row>
    <row r="25" spans="1:8" s="18" customFormat="1" ht="21" customHeight="1">
      <c r="A25" s="295" t="s">
        <v>32</v>
      </c>
      <c r="B25" s="18" t="s">
        <v>12</v>
      </c>
      <c r="C25" s="109">
        <v>0</v>
      </c>
      <c r="D25" s="110">
        <v>0</v>
      </c>
      <c r="E25" s="110">
        <v>0</v>
      </c>
      <c r="F25" s="110">
        <v>0</v>
      </c>
      <c r="G25" s="400">
        <v>0</v>
      </c>
      <c r="H25" s="400">
        <v>0</v>
      </c>
    </row>
    <row r="26" spans="1:8" s="18" customFormat="1" ht="21" customHeight="1">
      <c r="A26" s="296"/>
      <c r="B26" s="296" t="s">
        <v>13</v>
      </c>
      <c r="C26" s="401">
        <v>32527113.492</v>
      </c>
      <c r="D26" s="402">
        <v>32527113.492</v>
      </c>
      <c r="E26" s="402">
        <v>0</v>
      </c>
      <c r="F26" s="402">
        <v>0</v>
      </c>
      <c r="G26" s="403">
        <v>100</v>
      </c>
      <c r="H26" s="403">
        <v>100</v>
      </c>
    </row>
    <row r="27" spans="1:3" s="18" customFormat="1" ht="16.5" customHeight="1">
      <c r="A27" s="469" t="s">
        <v>29</v>
      </c>
      <c r="B27" s="469"/>
      <c r="C27" s="469"/>
    </row>
  </sheetData>
  <sheetProtection/>
  <mergeCells count="13">
    <mergeCell ref="A27:C27"/>
    <mergeCell ref="A1:C1"/>
    <mergeCell ref="A2:B2"/>
    <mergeCell ref="A10:B10"/>
    <mergeCell ref="A9:B9"/>
    <mergeCell ref="A8:B8"/>
    <mergeCell ref="A6:B7"/>
    <mergeCell ref="A3:H3"/>
    <mergeCell ref="F6:F7"/>
    <mergeCell ref="G6:H6"/>
    <mergeCell ref="C6:C7"/>
    <mergeCell ref="D6:D7"/>
    <mergeCell ref="E6:E7"/>
  </mergeCells>
  <printOptions horizontalCentered="1"/>
  <pageMargins left="0.5905511811023623" right="0.5905511811023623" top="0.5905511811023623" bottom="0.3937007874015748" header="0.1968503937007874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view="pageBreakPreview" zoomScale="115" zoomScaleSheetLayoutView="115" zoomScalePageLayoutView="0" workbookViewId="0" topLeftCell="A1">
      <selection activeCell="A28" sqref="A28"/>
    </sheetView>
  </sheetViews>
  <sheetFormatPr defaultColWidth="9.00390625" defaultRowHeight="13.5"/>
  <cols>
    <col min="1" max="1" width="18.375" style="4" customWidth="1"/>
    <col min="2" max="6" width="14.75390625" style="4" customWidth="1"/>
    <col min="7" max="16384" width="9.00390625" style="4" customWidth="1"/>
  </cols>
  <sheetData>
    <row r="1" ht="14.25">
      <c r="A1" s="253"/>
    </row>
    <row r="2" spans="1:5" ht="14.25">
      <c r="A2" s="5" t="s">
        <v>0</v>
      </c>
      <c r="E2" s="293"/>
    </row>
    <row r="3" spans="1:6" ht="18">
      <c r="A3" s="447" t="s">
        <v>305</v>
      </c>
      <c r="B3" s="447"/>
      <c r="C3" s="447"/>
      <c r="D3" s="447"/>
      <c r="E3" s="447"/>
      <c r="F3" s="447"/>
    </row>
    <row r="4" spans="2:6" ht="14.25">
      <c r="B4" s="477" t="s">
        <v>362</v>
      </c>
      <c r="C4" s="477"/>
      <c r="D4" s="477"/>
      <c r="E4" s="477"/>
      <c r="F4" s="14" t="s">
        <v>45</v>
      </c>
    </row>
    <row r="5" spans="2:6" ht="6" customHeight="1" thickBot="1">
      <c r="B5" s="294"/>
      <c r="C5" s="294"/>
      <c r="D5" s="294"/>
      <c r="E5" s="294"/>
      <c r="F5" s="7"/>
    </row>
    <row r="6" spans="1:6" s="18" customFormat="1" ht="15" customHeight="1" thickTop="1">
      <c r="A6" s="458" t="s">
        <v>1</v>
      </c>
      <c r="B6" s="464" t="s">
        <v>2</v>
      </c>
      <c r="C6" s="464" t="s">
        <v>3</v>
      </c>
      <c r="D6" s="464" t="s">
        <v>6</v>
      </c>
      <c r="E6" s="464" t="s">
        <v>35</v>
      </c>
      <c r="F6" s="466"/>
    </row>
    <row r="7" spans="1:6" s="18" customFormat="1" ht="15" customHeight="1">
      <c r="A7" s="478"/>
      <c r="B7" s="465"/>
      <c r="C7" s="465"/>
      <c r="D7" s="465"/>
      <c r="E7" s="20" t="s">
        <v>9</v>
      </c>
      <c r="F7" s="19" t="s">
        <v>44</v>
      </c>
    </row>
    <row r="8" spans="1:6" s="18" customFormat="1" ht="15" customHeight="1">
      <c r="A8" s="31" t="s">
        <v>346</v>
      </c>
      <c r="B8" s="404">
        <v>15118387</v>
      </c>
      <c r="C8" s="404">
        <v>15160216</v>
      </c>
      <c r="D8" s="404">
        <v>15160216</v>
      </c>
      <c r="E8" s="405">
        <v>100.3</v>
      </c>
      <c r="F8" s="406">
        <v>100</v>
      </c>
    </row>
    <row r="9" spans="1:6" s="18" customFormat="1" ht="15" customHeight="1">
      <c r="A9" s="31" t="s">
        <v>353</v>
      </c>
      <c r="B9" s="404">
        <v>14842169</v>
      </c>
      <c r="C9" s="404">
        <v>14796833</v>
      </c>
      <c r="D9" s="404">
        <v>14796833</v>
      </c>
      <c r="E9" s="405">
        <v>99.69454599257023</v>
      </c>
      <c r="F9" s="406">
        <v>100</v>
      </c>
    </row>
    <row r="10" spans="1:6" s="30" customFormat="1" ht="15" customHeight="1">
      <c r="A10" s="41" t="s">
        <v>365</v>
      </c>
      <c r="B10" s="175">
        <v>12845530</v>
      </c>
      <c r="C10" s="175">
        <v>12894028</v>
      </c>
      <c r="D10" s="175">
        <v>12894028</v>
      </c>
      <c r="E10" s="407">
        <f>D10/B10*100</f>
        <v>100.37754767611769</v>
      </c>
      <c r="F10" s="407">
        <f>D10/C10*100</f>
        <v>100</v>
      </c>
    </row>
    <row r="11" spans="1:6" s="30" customFormat="1" ht="15" customHeight="1">
      <c r="A11" s="29"/>
      <c r="B11" s="175"/>
      <c r="C11" s="175"/>
      <c r="D11" s="175"/>
      <c r="E11" s="176"/>
      <c r="F11" s="176"/>
    </row>
    <row r="12" spans="1:6" s="30" customFormat="1" ht="15" customHeight="1">
      <c r="A12" s="31" t="s">
        <v>401</v>
      </c>
      <c r="B12" s="408">
        <v>11203173</v>
      </c>
      <c r="C12" s="408">
        <v>11196712</v>
      </c>
      <c r="D12" s="408">
        <v>11196712</v>
      </c>
      <c r="E12" s="407">
        <f>D12/B12*100</f>
        <v>99.94232883844603</v>
      </c>
      <c r="F12" s="407">
        <f>D12/C12*100</f>
        <v>100</v>
      </c>
    </row>
    <row r="13" spans="1:6" s="18" customFormat="1" ht="15" customHeight="1">
      <c r="A13" s="31" t="s">
        <v>231</v>
      </c>
      <c r="B13" s="408">
        <v>1429703</v>
      </c>
      <c r="C13" s="408">
        <v>1488426</v>
      </c>
      <c r="D13" s="408">
        <v>1488426</v>
      </c>
      <c r="E13" s="407">
        <f aca="true" t="shared" si="0" ref="E13:E18">D13/B13*100</f>
        <v>104.10735656286656</v>
      </c>
      <c r="F13" s="407">
        <f aca="true" t="shared" si="1" ref="F13:F18">D13/C13*100</f>
        <v>100</v>
      </c>
    </row>
    <row r="14" spans="1:6" s="18" customFormat="1" ht="15" customHeight="1">
      <c r="A14" s="31" t="s">
        <v>42</v>
      </c>
      <c r="B14" s="409">
        <v>64217</v>
      </c>
      <c r="C14" s="409">
        <v>58157</v>
      </c>
      <c r="D14" s="409">
        <v>58157</v>
      </c>
      <c r="E14" s="410">
        <f t="shared" si="0"/>
        <v>90.56324649236184</v>
      </c>
      <c r="F14" s="410">
        <f t="shared" si="1"/>
        <v>100</v>
      </c>
    </row>
    <row r="15" spans="1:6" s="18" customFormat="1" ht="15" customHeight="1">
      <c r="A15" s="31" t="s">
        <v>367</v>
      </c>
      <c r="B15" s="409">
        <v>81315</v>
      </c>
      <c r="C15" s="409">
        <v>83751</v>
      </c>
      <c r="D15" s="409">
        <v>83751</v>
      </c>
      <c r="E15" s="410">
        <f t="shared" si="0"/>
        <v>102.99575724036157</v>
      </c>
      <c r="F15" s="410">
        <f t="shared" si="1"/>
        <v>100</v>
      </c>
    </row>
    <row r="16" spans="1:6" s="18" customFormat="1" ht="15" customHeight="1">
      <c r="A16" s="31" t="s">
        <v>43</v>
      </c>
      <c r="B16" s="409">
        <v>1</v>
      </c>
      <c r="C16" s="409">
        <v>0</v>
      </c>
      <c r="D16" s="409">
        <v>0</v>
      </c>
      <c r="E16" s="411">
        <f t="shared" si="0"/>
        <v>0</v>
      </c>
      <c r="F16" s="411">
        <v>0</v>
      </c>
    </row>
    <row r="17" spans="1:6" s="18" customFormat="1" ht="15" customHeight="1">
      <c r="A17" s="31" t="s">
        <v>368</v>
      </c>
      <c r="B17" s="409">
        <v>66921</v>
      </c>
      <c r="C17" s="409">
        <v>66922</v>
      </c>
      <c r="D17" s="409">
        <v>66922</v>
      </c>
      <c r="E17" s="410">
        <f t="shared" si="0"/>
        <v>100.00149429924836</v>
      </c>
      <c r="F17" s="410">
        <f t="shared" si="1"/>
        <v>100</v>
      </c>
    </row>
    <row r="18" spans="1:6" s="18" customFormat="1" ht="15" customHeight="1">
      <c r="A18" s="254" t="s">
        <v>41</v>
      </c>
      <c r="B18" s="412">
        <v>200</v>
      </c>
      <c r="C18" s="413">
        <v>60</v>
      </c>
      <c r="D18" s="413">
        <v>60</v>
      </c>
      <c r="E18" s="414">
        <f t="shared" si="0"/>
        <v>30</v>
      </c>
      <c r="F18" s="414">
        <f t="shared" si="1"/>
        <v>100</v>
      </c>
    </row>
    <row r="19" s="18" customFormat="1" ht="18" customHeight="1">
      <c r="A19" s="18" t="s">
        <v>40</v>
      </c>
    </row>
    <row r="21" spans="2:6" ht="13.5">
      <c r="B21" s="297">
        <f>B10-SUM(B12:B18)</f>
        <v>0</v>
      </c>
      <c r="C21" s="297">
        <f>C10-SUM(C12:C18)</f>
        <v>0</v>
      </c>
      <c r="D21" s="297">
        <f>D10-SUM(D12:D18)</f>
        <v>0</v>
      </c>
      <c r="E21" s="297"/>
      <c r="F21" s="297"/>
    </row>
    <row r="22" s="18" customFormat="1" ht="18" customHeight="1"/>
  </sheetData>
  <sheetProtection/>
  <mergeCells count="7">
    <mergeCell ref="E6:F6"/>
    <mergeCell ref="A3:F3"/>
    <mergeCell ref="B4:E4"/>
    <mergeCell ref="A6:A7"/>
    <mergeCell ref="B6:B7"/>
    <mergeCell ref="C6:C7"/>
    <mergeCell ref="D6:D7"/>
  </mergeCell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0"/>
  <sheetViews>
    <sheetView showGridLines="0" view="pageBreakPreview" zoomScaleSheetLayoutView="100" zoomScalePageLayoutView="0" workbookViewId="0" topLeftCell="A1">
      <selection activeCell="A28" sqref="A28"/>
    </sheetView>
  </sheetViews>
  <sheetFormatPr defaultColWidth="9.00390625" defaultRowHeight="13.5"/>
  <cols>
    <col min="1" max="1" width="14.375" style="298" customWidth="1"/>
    <col min="2" max="7" width="13.00390625" style="298" customWidth="1"/>
    <col min="8" max="8" width="13.875" style="298" customWidth="1"/>
    <col min="9" max="16384" width="9.00390625" style="298" customWidth="1"/>
  </cols>
  <sheetData>
    <row r="2" spans="1:9" ht="13.5">
      <c r="A2" s="299" t="s">
        <v>0</v>
      </c>
      <c r="B2" s="299"/>
      <c r="C2" s="299"/>
      <c r="D2" s="299"/>
      <c r="E2" s="299"/>
      <c r="F2" s="300"/>
      <c r="G2" s="300"/>
      <c r="H2" s="300"/>
      <c r="I2" s="300"/>
    </row>
    <row r="3" spans="1:9" ht="17.25">
      <c r="A3" s="479" t="s">
        <v>306</v>
      </c>
      <c r="B3" s="479"/>
      <c r="C3" s="479"/>
      <c r="D3" s="479"/>
      <c r="E3" s="479"/>
      <c r="F3" s="479"/>
      <c r="G3" s="479"/>
      <c r="H3" s="300"/>
      <c r="I3" s="300"/>
    </row>
    <row r="4" spans="1:9" ht="13.5">
      <c r="A4" s="301"/>
      <c r="B4" s="301"/>
      <c r="C4" s="301"/>
      <c r="D4" s="301"/>
      <c r="E4" s="301"/>
      <c r="F4" s="301"/>
      <c r="G4" s="302" t="s">
        <v>292</v>
      </c>
      <c r="H4" s="303"/>
      <c r="I4" s="303"/>
    </row>
    <row r="5" spans="1:9" ht="6" customHeight="1" thickBot="1">
      <c r="A5" s="304"/>
      <c r="B5" s="304"/>
      <c r="C5" s="304"/>
      <c r="D5" s="304"/>
      <c r="E5" s="304"/>
      <c r="F5" s="305"/>
      <c r="G5" s="305"/>
      <c r="H5" s="300"/>
      <c r="I5" s="300"/>
    </row>
    <row r="6" spans="1:9" ht="15.75" customHeight="1" thickTop="1">
      <c r="A6" s="480" t="s">
        <v>1</v>
      </c>
      <c r="B6" s="482" t="s">
        <v>346</v>
      </c>
      <c r="C6" s="483"/>
      <c r="D6" s="482" t="s">
        <v>378</v>
      </c>
      <c r="E6" s="484"/>
      <c r="F6" s="485" t="s">
        <v>362</v>
      </c>
      <c r="G6" s="486"/>
      <c r="H6" s="303"/>
      <c r="I6" s="303"/>
    </row>
    <row r="7" spans="1:9" ht="24" customHeight="1">
      <c r="A7" s="481"/>
      <c r="B7" s="355" t="s">
        <v>47</v>
      </c>
      <c r="C7" s="356" t="s">
        <v>46</v>
      </c>
      <c r="D7" s="355" t="s">
        <v>47</v>
      </c>
      <c r="E7" s="355" t="s">
        <v>46</v>
      </c>
      <c r="F7" s="333" t="s">
        <v>47</v>
      </c>
      <c r="G7" s="334" t="s">
        <v>46</v>
      </c>
      <c r="H7" s="303"/>
      <c r="I7" s="303"/>
    </row>
    <row r="8" spans="1:9" ht="21.75" customHeight="1">
      <c r="A8" s="306" t="s">
        <v>379</v>
      </c>
      <c r="B8" s="335">
        <v>240942</v>
      </c>
      <c r="C8" s="336">
        <v>237774</v>
      </c>
      <c r="D8" s="337">
        <v>242864</v>
      </c>
      <c r="E8" s="338">
        <v>238436</v>
      </c>
      <c r="F8" s="357">
        <v>271491</v>
      </c>
      <c r="G8" s="358">
        <v>266317</v>
      </c>
      <c r="H8" s="307"/>
      <c r="I8" s="307"/>
    </row>
    <row r="9" spans="1:9" ht="21.75" customHeight="1">
      <c r="A9" s="308" t="s">
        <v>380</v>
      </c>
      <c r="B9" s="339">
        <v>75454</v>
      </c>
      <c r="C9" s="340">
        <v>74769</v>
      </c>
      <c r="D9" s="341">
        <v>74084</v>
      </c>
      <c r="E9" s="342">
        <v>73276</v>
      </c>
      <c r="F9" s="359">
        <v>81599</v>
      </c>
      <c r="G9" s="360">
        <v>80513</v>
      </c>
      <c r="H9" s="303"/>
      <c r="I9" s="303"/>
    </row>
    <row r="10" spans="1:9" ht="21.75" customHeight="1">
      <c r="A10" s="308" t="s">
        <v>381</v>
      </c>
      <c r="B10" s="339">
        <v>61320</v>
      </c>
      <c r="C10" s="340">
        <v>61156</v>
      </c>
      <c r="D10" s="341">
        <v>58201</v>
      </c>
      <c r="E10" s="342">
        <v>58055</v>
      </c>
      <c r="F10" s="359">
        <v>57587</v>
      </c>
      <c r="G10" s="360">
        <v>57328</v>
      </c>
      <c r="H10" s="303"/>
      <c r="I10" s="303"/>
    </row>
    <row r="11" spans="1:9" ht="21.75" customHeight="1">
      <c r="A11" s="308" t="s">
        <v>382</v>
      </c>
      <c r="B11" s="339">
        <v>14134</v>
      </c>
      <c r="C11" s="340">
        <v>13613</v>
      </c>
      <c r="D11" s="341">
        <v>15883</v>
      </c>
      <c r="E11" s="342">
        <v>15221</v>
      </c>
      <c r="F11" s="359">
        <v>24012</v>
      </c>
      <c r="G11" s="360">
        <v>23185</v>
      </c>
      <c r="H11" s="303"/>
      <c r="I11" s="303"/>
    </row>
    <row r="12" spans="1:9" ht="21.75" customHeight="1">
      <c r="A12" s="308" t="s">
        <v>383</v>
      </c>
      <c r="B12" s="339">
        <v>50782</v>
      </c>
      <c r="C12" s="340">
        <v>50614</v>
      </c>
      <c r="D12" s="341">
        <v>49825</v>
      </c>
      <c r="E12" s="342">
        <v>49463</v>
      </c>
      <c r="F12" s="359">
        <v>53425</v>
      </c>
      <c r="G12" s="360">
        <v>52959</v>
      </c>
      <c r="H12" s="303"/>
      <c r="I12" s="303"/>
    </row>
    <row r="13" spans="1:9" ht="21.75" customHeight="1">
      <c r="A13" s="308" t="s">
        <v>384</v>
      </c>
      <c r="B13" s="339">
        <v>8294</v>
      </c>
      <c r="C13" s="340">
        <v>7826</v>
      </c>
      <c r="D13" s="341">
        <v>9827</v>
      </c>
      <c r="E13" s="342">
        <v>9565</v>
      </c>
      <c r="F13" s="359">
        <v>9003</v>
      </c>
      <c r="G13" s="360">
        <v>8799</v>
      </c>
      <c r="H13" s="303"/>
      <c r="I13" s="303"/>
    </row>
    <row r="14" spans="1:9" ht="21.75" customHeight="1">
      <c r="A14" s="308" t="s">
        <v>385</v>
      </c>
      <c r="B14" s="343">
        <v>1</v>
      </c>
      <c r="C14" s="344">
        <v>0</v>
      </c>
      <c r="D14" s="345">
        <v>1</v>
      </c>
      <c r="E14" s="346">
        <v>0</v>
      </c>
      <c r="F14" s="361">
        <v>1</v>
      </c>
      <c r="G14" s="362">
        <v>0</v>
      </c>
      <c r="H14" s="303"/>
      <c r="I14" s="303"/>
    </row>
    <row r="15" spans="1:9" ht="21.75" customHeight="1">
      <c r="A15" s="309" t="s">
        <v>386</v>
      </c>
      <c r="B15" s="347">
        <v>105379</v>
      </c>
      <c r="C15" s="348">
        <v>103536</v>
      </c>
      <c r="D15" s="349">
        <v>108089</v>
      </c>
      <c r="E15" s="350">
        <v>105096</v>
      </c>
      <c r="F15" s="359">
        <v>126478</v>
      </c>
      <c r="G15" s="360">
        <v>123066</v>
      </c>
      <c r="H15" s="303"/>
      <c r="I15" s="303"/>
    </row>
    <row r="16" spans="1:9" ht="21.75" customHeight="1">
      <c r="A16" s="308" t="s">
        <v>387</v>
      </c>
      <c r="B16" s="343">
        <v>373</v>
      </c>
      <c r="C16" s="344">
        <v>372</v>
      </c>
      <c r="D16" s="345">
        <v>355</v>
      </c>
      <c r="E16" s="346">
        <v>354</v>
      </c>
      <c r="F16" s="359">
        <v>284</v>
      </c>
      <c r="G16" s="360">
        <v>281</v>
      </c>
      <c r="H16" s="303"/>
      <c r="I16" s="303"/>
    </row>
    <row r="17" spans="1:12" ht="21.75" customHeight="1">
      <c r="A17" s="310" t="s">
        <v>388</v>
      </c>
      <c r="B17" s="351">
        <v>658</v>
      </c>
      <c r="C17" s="352">
        <v>657</v>
      </c>
      <c r="D17" s="353">
        <v>681</v>
      </c>
      <c r="E17" s="354">
        <v>680</v>
      </c>
      <c r="F17" s="363">
        <v>700</v>
      </c>
      <c r="G17" s="364">
        <v>699</v>
      </c>
      <c r="H17" s="303"/>
      <c r="I17" s="303"/>
      <c r="J17" s="303"/>
      <c r="K17" s="303"/>
      <c r="L17" s="303"/>
    </row>
    <row r="18" spans="1:12" ht="16.5" customHeight="1">
      <c r="A18" s="115" t="s">
        <v>296</v>
      </c>
      <c r="B18" s="115"/>
      <c r="C18" s="115"/>
      <c r="D18" s="115"/>
      <c r="E18" s="115"/>
      <c r="H18" s="303"/>
      <c r="I18" s="303"/>
      <c r="J18" s="303"/>
      <c r="K18" s="303"/>
      <c r="L18" s="303"/>
    </row>
    <row r="19" spans="1:12" ht="16.5" customHeight="1">
      <c r="A19" s="115" t="s">
        <v>389</v>
      </c>
      <c r="B19" s="115"/>
      <c r="C19" s="115"/>
      <c r="D19" s="115"/>
      <c r="E19" s="115"/>
      <c r="H19" s="303"/>
      <c r="I19" s="303"/>
      <c r="J19" s="303"/>
      <c r="K19" s="303"/>
      <c r="L19" s="303"/>
    </row>
    <row r="20" spans="1:5" ht="13.5">
      <c r="A20" s="18" t="s">
        <v>291</v>
      </c>
      <c r="B20" s="18"/>
      <c r="C20" s="18"/>
      <c r="D20" s="18"/>
      <c r="E20" s="18"/>
    </row>
  </sheetData>
  <sheetProtection/>
  <mergeCells count="5">
    <mergeCell ref="A3:G3"/>
    <mergeCell ref="A6:A7"/>
    <mergeCell ref="B6:C6"/>
    <mergeCell ref="D6:E6"/>
    <mergeCell ref="F6:G6"/>
  </mergeCell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和田 恭典</cp:lastModifiedBy>
  <cp:lastPrinted>2022-03-23T23:35:54Z</cp:lastPrinted>
  <dcterms:created xsi:type="dcterms:W3CDTF">2004-12-31T04:38:23Z</dcterms:created>
  <dcterms:modified xsi:type="dcterms:W3CDTF">2022-04-26T00:01:39Z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